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19005" windowHeight="11475" activeTab="2"/>
  </bookViews>
  <sheets>
    <sheet name="Титул I" sheetId="1" r:id="rId1"/>
    <sheet name="2" sheetId="16" r:id="rId2"/>
    <sheet name="3 раздел" sheetId="18" r:id="rId3"/>
    <sheet name="4" sheetId="4" r:id="rId4"/>
    <sheet name="5" sheetId="17" r:id="rId5"/>
    <sheet name="6" sheetId="6" r:id="rId6"/>
    <sheet name="3 раздел (2016)" sheetId="22" r:id="rId7"/>
    <sheet name="3 раздел (2017)" sheetId="23" r:id="rId8"/>
  </sheets>
  <definedNames>
    <definedName name="_xlnm._FilterDatabase" localSheetId="1" hidden="1">'2'!$A$2:$U$78</definedName>
    <definedName name="_xlnm.Print_Titles" localSheetId="1">'2'!$2:$2</definedName>
  </definedNames>
  <calcPr calcId="144525"/>
</workbook>
</file>

<file path=xl/calcChain.xml><?xml version="1.0" encoding="utf-8"?>
<calcChain xmlns="http://schemas.openxmlformats.org/spreadsheetml/2006/main">
  <c r="M15" i="16" l="1"/>
  <c r="M13" i="16" l="1"/>
  <c r="M7" i="16"/>
  <c r="H19" i="22" l="1"/>
  <c r="H26" i="18"/>
  <c r="L115" i="18" l="1"/>
  <c r="L12" i="18"/>
  <c r="L14" i="18"/>
  <c r="G275" i="23" l="1"/>
  <c r="F275" i="23" s="1"/>
  <c r="L274" i="23"/>
  <c r="H274" i="23"/>
  <c r="G264" i="23"/>
  <c r="F264" i="23" s="1"/>
  <c r="K263" i="23"/>
  <c r="G263" i="23" s="1"/>
  <c r="F263" i="23" s="1"/>
  <c r="G262" i="23"/>
  <c r="F262" i="23" s="1"/>
  <c r="G261" i="23"/>
  <c r="F261" i="23"/>
  <c r="G260" i="23"/>
  <c r="F260" i="23" s="1"/>
  <c r="G259" i="23"/>
  <c r="F259" i="23" s="1"/>
  <c r="G258" i="23"/>
  <c r="F258" i="23" s="1"/>
  <c r="J257" i="23"/>
  <c r="G257" i="23"/>
  <c r="F257" i="23" s="1"/>
  <c r="G256" i="23"/>
  <c r="F256" i="23"/>
  <c r="G255" i="23"/>
  <c r="F255" i="23" s="1"/>
  <c r="G254" i="23"/>
  <c r="F254" i="23" s="1"/>
  <c r="G253" i="23"/>
  <c r="F253" i="23" s="1"/>
  <c r="G252" i="23"/>
  <c r="F252" i="23"/>
  <c r="G251" i="23"/>
  <c r="F251" i="23" s="1"/>
  <c r="G250" i="23"/>
  <c r="F250" i="23"/>
  <c r="G249" i="23"/>
  <c r="F249" i="23" s="1"/>
  <c r="G248" i="23"/>
  <c r="F248" i="23"/>
  <c r="G247" i="23"/>
  <c r="F247" i="23" s="1"/>
  <c r="G246" i="23"/>
  <c r="F246" i="23" s="1"/>
  <c r="K245" i="23"/>
  <c r="G245" i="23" s="1"/>
  <c r="F245" i="23" s="1"/>
  <c r="G244" i="23"/>
  <c r="F244" i="23"/>
  <c r="G243" i="23"/>
  <c r="F243" i="23" s="1"/>
  <c r="G242" i="23"/>
  <c r="F242" i="23" s="1"/>
  <c r="G241" i="23"/>
  <c r="F241" i="23" s="1"/>
  <c r="G240" i="23"/>
  <c r="F240" i="23"/>
  <c r="G239" i="23"/>
  <c r="F239" i="23" s="1"/>
  <c r="G238" i="23"/>
  <c r="F238" i="23" s="1"/>
  <c r="G237" i="23"/>
  <c r="F237" i="23" s="1"/>
  <c r="G236" i="23"/>
  <c r="F236" i="23"/>
  <c r="G235" i="23"/>
  <c r="F235" i="23" s="1"/>
  <c r="G234" i="23"/>
  <c r="F234" i="23" s="1"/>
  <c r="G233" i="23"/>
  <c r="F233" i="23" s="1"/>
  <c r="G232" i="23"/>
  <c r="F232" i="23"/>
  <c r="G231" i="23"/>
  <c r="F231" i="23" s="1"/>
  <c r="G230" i="23"/>
  <c r="F230" i="23" s="1"/>
  <c r="G229" i="23"/>
  <c r="F229" i="23" s="1"/>
  <c r="G228" i="23"/>
  <c r="F228" i="23" s="1"/>
  <c r="I227" i="23"/>
  <c r="G227" i="23" s="1"/>
  <c r="F227" i="23" s="1"/>
  <c r="K226" i="23"/>
  <c r="K116" i="23" s="1"/>
  <c r="K115" i="23" s="1"/>
  <c r="J226" i="23"/>
  <c r="G225" i="23"/>
  <c r="F225" i="23" s="1"/>
  <c r="G224" i="23"/>
  <c r="F224" i="23"/>
  <c r="G223" i="23"/>
  <c r="F223" i="23" s="1"/>
  <c r="G222" i="23"/>
  <c r="F222" i="23" s="1"/>
  <c r="G221" i="23"/>
  <c r="F221" i="23" s="1"/>
  <c r="G220" i="23"/>
  <c r="F220" i="23"/>
  <c r="G219" i="23"/>
  <c r="F219" i="23" s="1"/>
  <c r="G218" i="23"/>
  <c r="F218" i="23" s="1"/>
  <c r="G217" i="23"/>
  <c r="F217" i="23" s="1"/>
  <c r="G216" i="23"/>
  <c r="F216" i="23"/>
  <c r="G215" i="23"/>
  <c r="F215" i="23" s="1"/>
  <c r="G214" i="23"/>
  <c r="F214" i="23" s="1"/>
  <c r="G213" i="23"/>
  <c r="F213" i="23" s="1"/>
  <c r="G212" i="23"/>
  <c r="F212" i="23"/>
  <c r="G211" i="23"/>
  <c r="F211" i="23" s="1"/>
  <c r="L210" i="23"/>
  <c r="H210" i="23"/>
  <c r="G210" i="23" s="1"/>
  <c r="G209" i="23"/>
  <c r="F209" i="23" s="1"/>
  <c r="G208" i="23"/>
  <c r="F208" i="23" s="1"/>
  <c r="G207" i="23"/>
  <c r="F207" i="23"/>
  <c r="G206" i="23"/>
  <c r="F206" i="23" s="1"/>
  <c r="G205" i="23"/>
  <c r="F205" i="23" s="1"/>
  <c r="L204" i="23"/>
  <c r="H204" i="23"/>
  <c r="G204" i="23"/>
  <c r="F204" i="23" s="1"/>
  <c r="G203" i="23"/>
  <c r="F203" i="23" s="1"/>
  <c r="G202" i="23"/>
  <c r="F202" i="23" s="1"/>
  <c r="G201" i="23"/>
  <c r="F201" i="23" s="1"/>
  <c r="G200" i="23"/>
  <c r="F200" i="23" s="1"/>
  <c r="G199" i="23"/>
  <c r="F199" i="23" s="1"/>
  <c r="G198" i="23"/>
  <c r="F198" i="23" s="1"/>
  <c r="G197" i="23"/>
  <c r="F197" i="23" s="1"/>
  <c r="G196" i="23"/>
  <c r="F196" i="23" s="1"/>
  <c r="G195" i="23"/>
  <c r="F195" i="23" s="1"/>
  <c r="G194" i="23"/>
  <c r="F194" i="23" s="1"/>
  <c r="G193" i="23"/>
  <c r="F193" i="23" s="1"/>
  <c r="G192" i="23"/>
  <c r="F192" i="23" s="1"/>
  <c r="G191" i="23"/>
  <c r="F191" i="23" s="1"/>
  <c r="G190" i="23"/>
  <c r="F190" i="23" s="1"/>
  <c r="L189" i="23"/>
  <c r="H189" i="23"/>
  <c r="G189" i="23"/>
  <c r="F189" i="23" s="1"/>
  <c r="G188" i="23"/>
  <c r="F188" i="23" s="1"/>
  <c r="G187" i="23"/>
  <c r="F187" i="23" s="1"/>
  <c r="G186" i="23"/>
  <c r="F186" i="23" s="1"/>
  <c r="G185" i="23"/>
  <c r="F185" i="23" s="1"/>
  <c r="G184" i="23"/>
  <c r="F184" i="23" s="1"/>
  <c r="G183" i="23"/>
  <c r="F183" i="23" s="1"/>
  <c r="G182" i="23"/>
  <c r="F182" i="23" s="1"/>
  <c r="G181" i="23"/>
  <c r="F181" i="23" s="1"/>
  <c r="G180" i="23"/>
  <c r="F180" i="23" s="1"/>
  <c r="G179" i="23"/>
  <c r="F179" i="23" s="1"/>
  <c r="G178" i="23"/>
  <c r="F178" i="23" s="1"/>
  <c r="G177" i="23"/>
  <c r="F177" i="23" s="1"/>
  <c r="G176" i="23"/>
  <c r="F176" i="23" s="1"/>
  <c r="G175" i="23"/>
  <c r="F175" i="23" s="1"/>
  <c r="G174" i="23"/>
  <c r="F174" i="23" s="1"/>
  <c r="G173" i="23"/>
  <c r="F173" i="23" s="1"/>
  <c r="L172" i="23"/>
  <c r="H172" i="23"/>
  <c r="G172" i="23" s="1"/>
  <c r="F172" i="23" s="1"/>
  <c r="G171" i="23"/>
  <c r="F171" i="23" s="1"/>
  <c r="G170" i="23"/>
  <c r="F170" i="23" s="1"/>
  <c r="G169" i="23"/>
  <c r="F169" i="23" s="1"/>
  <c r="G168" i="23"/>
  <c r="F168" i="23" s="1"/>
  <c r="G167" i="23"/>
  <c r="F167" i="23" s="1"/>
  <c r="G166" i="23"/>
  <c r="F166" i="23" s="1"/>
  <c r="G165" i="23"/>
  <c r="F165" i="23" s="1"/>
  <c r="G164" i="23"/>
  <c r="F164" i="23" s="1"/>
  <c r="L163" i="23"/>
  <c r="H163" i="23"/>
  <c r="G163" i="23" s="1"/>
  <c r="G162" i="23"/>
  <c r="F162" i="23" s="1"/>
  <c r="L161" i="23"/>
  <c r="H161" i="23"/>
  <c r="G161" i="23" s="1"/>
  <c r="F161" i="23" s="1"/>
  <c r="G160" i="23"/>
  <c r="F160" i="23" s="1"/>
  <c r="G159" i="23"/>
  <c r="F159" i="23" s="1"/>
  <c r="G158" i="23"/>
  <c r="F158" i="23" s="1"/>
  <c r="G157" i="23"/>
  <c r="F157" i="23" s="1"/>
  <c r="G156" i="23"/>
  <c r="F156" i="23" s="1"/>
  <c r="G155" i="23"/>
  <c r="F155" i="23" s="1"/>
  <c r="G154" i="23"/>
  <c r="F154" i="23" s="1"/>
  <c r="G153" i="23"/>
  <c r="F153" i="23" s="1"/>
  <c r="G152" i="23"/>
  <c r="F152" i="23" s="1"/>
  <c r="G151" i="23"/>
  <c r="F151" i="23" s="1"/>
  <c r="G150" i="23"/>
  <c r="F150" i="23" s="1"/>
  <c r="G149" i="23"/>
  <c r="F149" i="23" s="1"/>
  <c r="G148" i="23"/>
  <c r="F148" i="23" s="1"/>
  <c r="G147" i="23"/>
  <c r="F147" i="23" s="1"/>
  <c r="G146" i="23"/>
  <c r="F146" i="23" s="1"/>
  <c r="G145" i="23"/>
  <c r="F145" i="23" s="1"/>
  <c r="G144" i="23"/>
  <c r="F144" i="23" s="1"/>
  <c r="G143" i="23"/>
  <c r="F143" i="23" s="1"/>
  <c r="G142" i="23"/>
  <c r="F142" i="23" s="1"/>
  <c r="G141" i="23"/>
  <c r="F141" i="23" s="1"/>
  <c r="G140" i="23"/>
  <c r="F140" i="23" s="1"/>
  <c r="G139" i="23"/>
  <c r="F139" i="23" s="1"/>
  <c r="G138" i="23"/>
  <c r="F138" i="23" s="1"/>
  <c r="G137" i="23"/>
  <c r="F137" i="23" s="1"/>
  <c r="G136" i="23"/>
  <c r="F136" i="23" s="1"/>
  <c r="G135" i="23"/>
  <c r="F135" i="23" s="1"/>
  <c r="G134" i="23"/>
  <c r="F134" i="23" s="1"/>
  <c r="G133" i="23"/>
  <c r="F133" i="23" s="1"/>
  <c r="G132" i="23"/>
  <c r="F132" i="23" s="1"/>
  <c r="G131" i="23"/>
  <c r="F131" i="23" s="1"/>
  <c r="G130" i="23"/>
  <c r="F130" i="23" s="1"/>
  <c r="G129" i="23"/>
  <c r="F129" i="23" s="1"/>
  <c r="G128" i="23"/>
  <c r="F128" i="23" s="1"/>
  <c r="G127" i="23"/>
  <c r="F127" i="23" s="1"/>
  <c r="G126" i="23"/>
  <c r="F126" i="23" s="1"/>
  <c r="G125" i="23"/>
  <c r="F125" i="23" s="1"/>
  <c r="G124" i="23"/>
  <c r="F124" i="23" s="1"/>
  <c r="G123" i="23"/>
  <c r="F123" i="23" s="1"/>
  <c r="G122" i="23"/>
  <c r="F122" i="23" s="1"/>
  <c r="G121" i="23"/>
  <c r="F121" i="23" s="1"/>
  <c r="G120" i="23"/>
  <c r="F120" i="23" s="1"/>
  <c r="G119" i="23"/>
  <c r="F119" i="23" s="1"/>
  <c r="L118" i="23"/>
  <c r="H118" i="23"/>
  <c r="G118" i="23" s="1"/>
  <c r="F118" i="23" s="1"/>
  <c r="G117" i="23"/>
  <c r="F117" i="23" s="1"/>
  <c r="J116" i="23"/>
  <c r="J115" i="23" s="1"/>
  <c r="G114" i="23"/>
  <c r="F114" i="23" s="1"/>
  <c r="L113" i="23"/>
  <c r="L112" i="23" s="1"/>
  <c r="H113" i="23"/>
  <c r="G113" i="23"/>
  <c r="H112" i="23"/>
  <c r="G112" i="23" s="1"/>
  <c r="K110" i="23"/>
  <c r="G110" i="23" s="1"/>
  <c r="F110" i="23" s="1"/>
  <c r="J109" i="23"/>
  <c r="J106" i="23" s="1"/>
  <c r="J14" i="23" s="1"/>
  <c r="J12" i="23" s="1"/>
  <c r="G109" i="23"/>
  <c r="F109" i="23" s="1"/>
  <c r="K108" i="23"/>
  <c r="G108" i="23" s="1"/>
  <c r="F108" i="23" s="1"/>
  <c r="L105" i="23"/>
  <c r="G105" i="23"/>
  <c r="L104" i="23"/>
  <c r="F104" i="23" s="1"/>
  <c r="G104" i="23"/>
  <c r="L103" i="23"/>
  <c r="G103" i="23"/>
  <c r="F103" i="23" s="1"/>
  <c r="L102" i="23"/>
  <c r="G102" i="23"/>
  <c r="H101" i="23"/>
  <c r="G101" i="23"/>
  <c r="F101" i="23" s="1"/>
  <c r="G100" i="23"/>
  <c r="F100" i="23" s="1"/>
  <c r="G99" i="23"/>
  <c r="F99" i="23" s="1"/>
  <c r="K98" i="23"/>
  <c r="G98" i="23" s="1"/>
  <c r="F98" i="23" s="1"/>
  <c r="H97" i="23"/>
  <c r="G97" i="23" s="1"/>
  <c r="L96" i="23"/>
  <c r="G96" i="23"/>
  <c r="F96" i="23" s="1"/>
  <c r="L95" i="23"/>
  <c r="G95" i="23"/>
  <c r="L94" i="23"/>
  <c r="G94" i="23"/>
  <c r="F94" i="23" s="1"/>
  <c r="L93" i="23"/>
  <c r="G93" i="23"/>
  <c r="F93" i="23" s="1"/>
  <c r="H92" i="23"/>
  <c r="G92" i="23" s="1"/>
  <c r="L91" i="23"/>
  <c r="G91" i="23"/>
  <c r="L90" i="23"/>
  <c r="G90" i="23"/>
  <c r="F90" i="23" s="1"/>
  <c r="L89" i="23"/>
  <c r="G89" i="23"/>
  <c r="L88" i="23"/>
  <c r="G88" i="23"/>
  <c r="F88" i="23"/>
  <c r="L87" i="23"/>
  <c r="G87" i="23"/>
  <c r="L86" i="23"/>
  <c r="G86" i="23"/>
  <c r="F86" i="23" s="1"/>
  <c r="L85" i="23"/>
  <c r="G85" i="23"/>
  <c r="L84" i="23"/>
  <c r="G84" i="23"/>
  <c r="F84" i="23" s="1"/>
  <c r="L83" i="23"/>
  <c r="G83" i="23"/>
  <c r="L82" i="23"/>
  <c r="G82" i="23"/>
  <c r="H81" i="23"/>
  <c r="G81" i="23" s="1"/>
  <c r="G80" i="23"/>
  <c r="F80" i="23"/>
  <c r="G79" i="23"/>
  <c r="F79" i="23" s="1"/>
  <c r="G78" i="23"/>
  <c r="F78" i="23"/>
  <c r="G77" i="23"/>
  <c r="F77" i="23" s="1"/>
  <c r="G76" i="23"/>
  <c r="F76" i="23" s="1"/>
  <c r="G75" i="23"/>
  <c r="F75" i="23" s="1"/>
  <c r="L74" i="23"/>
  <c r="G74" i="23"/>
  <c r="G73" i="23"/>
  <c r="F73" i="23" s="1"/>
  <c r="G72" i="23"/>
  <c r="F72" i="23" s="1"/>
  <c r="G71" i="23"/>
  <c r="F71" i="23" s="1"/>
  <c r="L70" i="23"/>
  <c r="G70" i="23"/>
  <c r="L69" i="23"/>
  <c r="G69" i="23"/>
  <c r="F69" i="23" s="1"/>
  <c r="L68" i="23"/>
  <c r="F68" i="23" s="1"/>
  <c r="G68" i="23"/>
  <c r="G67" i="23"/>
  <c r="F67" i="23" s="1"/>
  <c r="G66" i="23"/>
  <c r="F66" i="23" s="1"/>
  <c r="G65" i="23"/>
  <c r="F65" i="23" s="1"/>
  <c r="G64" i="23"/>
  <c r="F64" i="23" s="1"/>
  <c r="L63" i="23"/>
  <c r="G63" i="23"/>
  <c r="F63" i="23" s="1"/>
  <c r="G62" i="23"/>
  <c r="F62" i="23" s="1"/>
  <c r="L61" i="23"/>
  <c r="F61" i="23" s="1"/>
  <c r="G61" i="23"/>
  <c r="L60" i="23"/>
  <c r="G60" i="23"/>
  <c r="G59" i="23"/>
  <c r="F59" i="23" s="1"/>
  <c r="G58" i="23"/>
  <c r="F58" i="23" s="1"/>
  <c r="G57" i="23"/>
  <c r="F57" i="23" s="1"/>
  <c r="G56" i="23"/>
  <c r="F56" i="23" s="1"/>
  <c r="L55" i="23"/>
  <c r="G55" i="23"/>
  <c r="F55" i="23" s="1"/>
  <c r="L54" i="23"/>
  <c r="G54" i="23"/>
  <c r="L53" i="23"/>
  <c r="G53" i="23"/>
  <c r="F53" i="23"/>
  <c r="L52" i="23"/>
  <c r="L51" i="23" s="1"/>
  <c r="G52" i="23"/>
  <c r="H51" i="23"/>
  <c r="G51" i="23" s="1"/>
  <c r="L50" i="23"/>
  <c r="G50" i="23"/>
  <c r="L49" i="23"/>
  <c r="G49" i="23"/>
  <c r="F49" i="23" s="1"/>
  <c r="L48" i="23"/>
  <c r="G48" i="23"/>
  <c r="F48" i="23" s="1"/>
  <c r="L47" i="23"/>
  <c r="G47" i="23"/>
  <c r="L46" i="23"/>
  <c r="G46" i="23"/>
  <c r="L45" i="23"/>
  <c r="G45" i="23"/>
  <c r="H44" i="23"/>
  <c r="G44" i="23" s="1"/>
  <c r="L43" i="23"/>
  <c r="L42" i="23" s="1"/>
  <c r="H43" i="23"/>
  <c r="G43" i="23" s="1"/>
  <c r="F43" i="23" s="1"/>
  <c r="H42" i="23"/>
  <c r="G42" i="23" s="1"/>
  <c r="F42" i="23" s="1"/>
  <c r="L41" i="23"/>
  <c r="G41" i="23"/>
  <c r="F41" i="23"/>
  <c r="L40" i="23"/>
  <c r="G40" i="23"/>
  <c r="F40" i="23" s="1"/>
  <c r="L39" i="23"/>
  <c r="G39" i="23"/>
  <c r="F39" i="23" s="1"/>
  <c r="L38" i="23"/>
  <c r="G38" i="23"/>
  <c r="F38" i="23" s="1"/>
  <c r="L37" i="23"/>
  <c r="G37" i="23"/>
  <c r="F37" i="23" s="1"/>
  <c r="L36" i="23"/>
  <c r="G36" i="23"/>
  <c r="L35" i="23"/>
  <c r="G35" i="23"/>
  <c r="L34" i="23"/>
  <c r="G34" i="23"/>
  <c r="L33" i="23"/>
  <c r="F33" i="23" s="1"/>
  <c r="G33" i="23"/>
  <c r="L32" i="23"/>
  <c r="G32" i="23"/>
  <c r="F32" i="23" s="1"/>
  <c r="L31" i="23"/>
  <c r="G31" i="23"/>
  <c r="F31" i="23" s="1"/>
  <c r="L30" i="23"/>
  <c r="G30" i="23"/>
  <c r="G29" i="23"/>
  <c r="F29" i="23" s="1"/>
  <c r="H28" i="23"/>
  <c r="G28" i="23" s="1"/>
  <c r="F28" i="23" s="1"/>
  <c r="H27" i="23"/>
  <c r="G27" i="23"/>
  <c r="F27" i="23" s="1"/>
  <c r="H26" i="23"/>
  <c r="G26" i="23" s="1"/>
  <c r="F26" i="23" s="1"/>
  <c r="H25" i="23"/>
  <c r="G25" i="23" s="1"/>
  <c r="F25" i="23" s="1"/>
  <c r="H24" i="23"/>
  <c r="G24" i="23" s="1"/>
  <c r="F24" i="23" s="1"/>
  <c r="H23" i="23"/>
  <c r="G23" i="23" s="1"/>
  <c r="F23" i="23" s="1"/>
  <c r="H22" i="23"/>
  <c r="G22" i="23" s="1"/>
  <c r="F22" i="23" s="1"/>
  <c r="H21" i="23"/>
  <c r="G21" i="23" s="1"/>
  <c r="F21" i="23" s="1"/>
  <c r="H20" i="23"/>
  <c r="H19" i="23"/>
  <c r="G19" i="23" s="1"/>
  <c r="F19" i="23" s="1"/>
  <c r="G17" i="23"/>
  <c r="F17" i="23" s="1"/>
  <c r="G15" i="23"/>
  <c r="F15" i="23" s="1"/>
  <c r="G13" i="23"/>
  <c r="F13" i="23" s="1"/>
  <c r="G275" i="22"/>
  <c r="F275" i="22" s="1"/>
  <c r="L274" i="22"/>
  <c r="G274" i="22" s="1"/>
  <c r="F274" i="22" s="1"/>
  <c r="H274" i="22"/>
  <c r="G264" i="22"/>
  <c r="F264" i="22" s="1"/>
  <c r="K263" i="22"/>
  <c r="K110" i="22" s="1"/>
  <c r="G110" i="22" s="1"/>
  <c r="F110" i="22" s="1"/>
  <c r="G262" i="22"/>
  <c r="F262" i="22"/>
  <c r="G261" i="22"/>
  <c r="F261" i="22" s="1"/>
  <c r="G260" i="22"/>
  <c r="F260" i="22" s="1"/>
  <c r="G259" i="22"/>
  <c r="F259" i="22" s="1"/>
  <c r="G258" i="22"/>
  <c r="F258" i="22"/>
  <c r="J257" i="22"/>
  <c r="J226" i="22" s="1"/>
  <c r="J116" i="22" s="1"/>
  <c r="J115" i="22" s="1"/>
  <c r="G256" i="22"/>
  <c r="F256" i="22" s="1"/>
  <c r="G255" i="22"/>
  <c r="F255" i="22" s="1"/>
  <c r="G254" i="22"/>
  <c r="F254" i="22" s="1"/>
  <c r="G253" i="22"/>
  <c r="F253" i="22" s="1"/>
  <c r="G252" i="22"/>
  <c r="F252" i="22" s="1"/>
  <c r="G251" i="22"/>
  <c r="F251" i="22" s="1"/>
  <c r="G250" i="22"/>
  <c r="F250" i="22" s="1"/>
  <c r="G249" i="22"/>
  <c r="F249" i="22" s="1"/>
  <c r="G248" i="22"/>
  <c r="F248" i="22" s="1"/>
  <c r="G247" i="22"/>
  <c r="F247" i="22" s="1"/>
  <c r="G246" i="22"/>
  <c r="F246" i="22" s="1"/>
  <c r="K245" i="22"/>
  <c r="G245" i="22" s="1"/>
  <c r="F245" i="22" s="1"/>
  <c r="G244" i="22"/>
  <c r="F244" i="22" s="1"/>
  <c r="G243" i="22"/>
  <c r="F243" i="22"/>
  <c r="G242" i="22"/>
  <c r="F242" i="22" s="1"/>
  <c r="G241" i="22"/>
  <c r="F241" i="22" s="1"/>
  <c r="G240" i="22"/>
  <c r="F240" i="22" s="1"/>
  <c r="G239" i="22"/>
  <c r="F239" i="22" s="1"/>
  <c r="G238" i="22"/>
  <c r="F238" i="22" s="1"/>
  <c r="G237" i="22"/>
  <c r="F237" i="22" s="1"/>
  <c r="G236" i="22"/>
  <c r="F236" i="22" s="1"/>
  <c r="G235" i="22"/>
  <c r="F235" i="22"/>
  <c r="G234" i="22"/>
  <c r="F234" i="22" s="1"/>
  <c r="G233" i="22"/>
  <c r="F233" i="22" s="1"/>
  <c r="G232" i="22"/>
  <c r="F232" i="22" s="1"/>
  <c r="G231" i="22"/>
  <c r="F231" i="22" s="1"/>
  <c r="G230" i="22"/>
  <c r="F230" i="22" s="1"/>
  <c r="G229" i="22"/>
  <c r="F229" i="22" s="1"/>
  <c r="G228" i="22"/>
  <c r="F228" i="22" s="1"/>
  <c r="I227" i="22"/>
  <c r="G227" i="22" s="1"/>
  <c r="F227" i="22" s="1"/>
  <c r="K226" i="22"/>
  <c r="K116" i="22" s="1"/>
  <c r="K115" i="22" s="1"/>
  <c r="G225" i="22"/>
  <c r="F225" i="22"/>
  <c r="G224" i="22"/>
  <c r="F224" i="22" s="1"/>
  <c r="G223" i="22"/>
  <c r="F223" i="22" s="1"/>
  <c r="G222" i="22"/>
  <c r="F222" i="22" s="1"/>
  <c r="G221" i="22"/>
  <c r="F221" i="22" s="1"/>
  <c r="G220" i="22"/>
  <c r="F220" i="22" s="1"/>
  <c r="G219" i="22"/>
  <c r="F219" i="22" s="1"/>
  <c r="G218" i="22"/>
  <c r="F218" i="22" s="1"/>
  <c r="G217" i="22"/>
  <c r="F217" i="22"/>
  <c r="G216" i="22"/>
  <c r="F216" i="22" s="1"/>
  <c r="G215" i="22"/>
  <c r="F215" i="22" s="1"/>
  <c r="G214" i="22"/>
  <c r="F214" i="22" s="1"/>
  <c r="G213" i="22"/>
  <c r="F213" i="22" s="1"/>
  <c r="G212" i="22"/>
  <c r="F212" i="22" s="1"/>
  <c r="G211" i="22"/>
  <c r="F211" i="22" s="1"/>
  <c r="L210" i="22"/>
  <c r="H210" i="22"/>
  <c r="G210" i="22" s="1"/>
  <c r="F210" i="22" s="1"/>
  <c r="G209" i="22"/>
  <c r="F209" i="22" s="1"/>
  <c r="G208" i="22"/>
  <c r="F208" i="22" s="1"/>
  <c r="G207" i="22"/>
  <c r="F207" i="22" s="1"/>
  <c r="G206" i="22"/>
  <c r="F206" i="22" s="1"/>
  <c r="G205" i="22"/>
  <c r="F205" i="22" s="1"/>
  <c r="L204" i="22"/>
  <c r="H204" i="22"/>
  <c r="G204" i="22" s="1"/>
  <c r="F204" i="22" s="1"/>
  <c r="G203" i="22"/>
  <c r="F203" i="22" s="1"/>
  <c r="G202" i="22"/>
  <c r="F202" i="22" s="1"/>
  <c r="G201" i="22"/>
  <c r="F201" i="22" s="1"/>
  <c r="G200" i="22"/>
  <c r="F200" i="22" s="1"/>
  <c r="G199" i="22"/>
  <c r="F199" i="22"/>
  <c r="G198" i="22"/>
  <c r="F198" i="22" s="1"/>
  <c r="G197" i="22"/>
  <c r="F197" i="22"/>
  <c r="G196" i="22"/>
  <c r="F196" i="22" s="1"/>
  <c r="G195" i="22"/>
  <c r="F195" i="22" s="1"/>
  <c r="G194" i="22"/>
  <c r="F194" i="22" s="1"/>
  <c r="G193" i="22"/>
  <c r="F193" i="22" s="1"/>
  <c r="G192" i="22"/>
  <c r="F192" i="22" s="1"/>
  <c r="G191" i="22"/>
  <c r="F191" i="22"/>
  <c r="G190" i="22"/>
  <c r="F190" i="22" s="1"/>
  <c r="L189" i="22"/>
  <c r="H189" i="22"/>
  <c r="G189" i="22" s="1"/>
  <c r="G188" i="22"/>
  <c r="F188" i="22" s="1"/>
  <c r="G187" i="22"/>
  <c r="F187" i="22" s="1"/>
  <c r="G186" i="22"/>
  <c r="F186" i="22"/>
  <c r="G185" i="22"/>
  <c r="F185" i="22" s="1"/>
  <c r="G184" i="22"/>
  <c r="F184" i="22"/>
  <c r="G183" i="22"/>
  <c r="F183" i="22" s="1"/>
  <c r="G182" i="22"/>
  <c r="F182" i="22"/>
  <c r="G181" i="22"/>
  <c r="F181" i="22" s="1"/>
  <c r="G180" i="22"/>
  <c r="F180" i="22" s="1"/>
  <c r="G179" i="22"/>
  <c r="F179" i="22" s="1"/>
  <c r="G178" i="22"/>
  <c r="F178" i="22"/>
  <c r="G177" i="22"/>
  <c r="F177" i="22" s="1"/>
  <c r="G176" i="22"/>
  <c r="F176" i="22"/>
  <c r="G175" i="22"/>
  <c r="F175" i="22" s="1"/>
  <c r="G174" i="22"/>
  <c r="F174" i="22"/>
  <c r="G173" i="22"/>
  <c r="F173" i="22" s="1"/>
  <c r="L172" i="22"/>
  <c r="H172" i="22"/>
  <c r="G172" i="22" s="1"/>
  <c r="G171" i="22"/>
  <c r="F171" i="22"/>
  <c r="G170" i="22"/>
  <c r="F170" i="22" s="1"/>
  <c r="G169" i="22"/>
  <c r="F169" i="22" s="1"/>
  <c r="G168" i="22"/>
  <c r="F168" i="22" s="1"/>
  <c r="G167" i="22"/>
  <c r="F167" i="22" s="1"/>
  <c r="G166" i="22"/>
  <c r="F166" i="22" s="1"/>
  <c r="G165" i="22"/>
  <c r="F165" i="22"/>
  <c r="G164" i="22"/>
  <c r="F164" i="22" s="1"/>
  <c r="L163" i="22"/>
  <c r="H163" i="22"/>
  <c r="G163" i="22"/>
  <c r="G162" i="22"/>
  <c r="F162" i="22" s="1"/>
  <c r="L161" i="22"/>
  <c r="H161" i="22"/>
  <c r="G161" i="22" s="1"/>
  <c r="G160" i="22"/>
  <c r="F160" i="22" s="1"/>
  <c r="G159" i="22"/>
  <c r="F159" i="22"/>
  <c r="G158" i="22"/>
  <c r="F158" i="22" s="1"/>
  <c r="G157" i="22"/>
  <c r="F157" i="22" s="1"/>
  <c r="G156" i="22"/>
  <c r="F156" i="22" s="1"/>
  <c r="G155" i="22"/>
  <c r="F155" i="22" s="1"/>
  <c r="G154" i="22"/>
  <c r="F154" i="22" s="1"/>
  <c r="G153" i="22"/>
  <c r="F153" i="22" s="1"/>
  <c r="G152" i="22"/>
  <c r="F152" i="22" s="1"/>
  <c r="G151" i="22"/>
  <c r="F151" i="22" s="1"/>
  <c r="G150" i="22"/>
  <c r="F150" i="22" s="1"/>
  <c r="G149" i="22"/>
  <c r="F149" i="22" s="1"/>
  <c r="G148" i="22"/>
  <c r="F148" i="22" s="1"/>
  <c r="G147" i="22"/>
  <c r="F147" i="22" s="1"/>
  <c r="G146" i="22"/>
  <c r="F146" i="22" s="1"/>
  <c r="G145" i="22"/>
  <c r="F145" i="22" s="1"/>
  <c r="G144" i="22"/>
  <c r="F144" i="22" s="1"/>
  <c r="G143" i="22"/>
  <c r="F143" i="22" s="1"/>
  <c r="G142" i="22"/>
  <c r="F142" i="22" s="1"/>
  <c r="G141" i="22"/>
  <c r="F141" i="22" s="1"/>
  <c r="G140" i="22"/>
  <c r="F140" i="22" s="1"/>
  <c r="G139" i="22"/>
  <c r="F139" i="22" s="1"/>
  <c r="G138" i="22"/>
  <c r="F138" i="22" s="1"/>
  <c r="G137" i="22"/>
  <c r="F137" i="22" s="1"/>
  <c r="G136" i="22"/>
  <c r="F136" i="22" s="1"/>
  <c r="G135" i="22"/>
  <c r="F135" i="22" s="1"/>
  <c r="G134" i="22"/>
  <c r="F134" i="22" s="1"/>
  <c r="G133" i="22"/>
  <c r="F133" i="22" s="1"/>
  <c r="G132" i="22"/>
  <c r="F132" i="22" s="1"/>
  <c r="G131" i="22"/>
  <c r="F131" i="22" s="1"/>
  <c r="G130" i="22"/>
  <c r="F130" i="22" s="1"/>
  <c r="G129" i="22"/>
  <c r="F129" i="22"/>
  <c r="G128" i="22"/>
  <c r="F128" i="22" s="1"/>
  <c r="G127" i="22"/>
  <c r="F127" i="22" s="1"/>
  <c r="G126" i="22"/>
  <c r="F126" i="22" s="1"/>
  <c r="G125" i="22"/>
  <c r="F125" i="22" s="1"/>
  <c r="G124" i="22"/>
  <c r="F124" i="22" s="1"/>
  <c r="G123" i="22"/>
  <c r="F123" i="22" s="1"/>
  <c r="G122" i="22"/>
  <c r="F122" i="22" s="1"/>
  <c r="G121" i="22"/>
  <c r="F121" i="22"/>
  <c r="G120" i="22"/>
  <c r="F120" i="22" s="1"/>
  <c r="G119" i="22"/>
  <c r="F119" i="22" s="1"/>
  <c r="L118" i="22"/>
  <c r="H118" i="22"/>
  <c r="G118" i="22" s="1"/>
  <c r="G117" i="22"/>
  <c r="F117" i="22" s="1"/>
  <c r="G114" i="22"/>
  <c r="F114" i="22" s="1"/>
  <c r="L113" i="22"/>
  <c r="L112" i="22" s="1"/>
  <c r="H113" i="22"/>
  <c r="H112" i="22" s="1"/>
  <c r="G112" i="22" s="1"/>
  <c r="G113" i="22"/>
  <c r="K108" i="22"/>
  <c r="L105" i="22"/>
  <c r="G105" i="22"/>
  <c r="F105" i="22" s="1"/>
  <c r="L104" i="22"/>
  <c r="G104" i="22"/>
  <c r="F104" i="22" s="1"/>
  <c r="L103" i="22"/>
  <c r="G103" i="22"/>
  <c r="F103" i="22" s="1"/>
  <c r="L102" i="22"/>
  <c r="G102" i="22"/>
  <c r="F102" i="22" s="1"/>
  <c r="H101" i="22"/>
  <c r="H97" i="22" s="1"/>
  <c r="G97" i="22" s="1"/>
  <c r="G100" i="22"/>
  <c r="F100" i="22"/>
  <c r="G99" i="22"/>
  <c r="F99" i="22" s="1"/>
  <c r="K98" i="22"/>
  <c r="G98" i="22" s="1"/>
  <c r="F98" i="22" s="1"/>
  <c r="L96" i="22"/>
  <c r="G96" i="22"/>
  <c r="F96" i="22" s="1"/>
  <c r="L95" i="22"/>
  <c r="G95" i="22"/>
  <c r="L94" i="22"/>
  <c r="G94" i="22"/>
  <c r="F94" i="22" s="1"/>
  <c r="L93" i="22"/>
  <c r="G93" i="22"/>
  <c r="F93" i="22" s="1"/>
  <c r="H92" i="22"/>
  <c r="G92" i="22"/>
  <c r="L91" i="22"/>
  <c r="G91" i="22"/>
  <c r="F91" i="22" s="1"/>
  <c r="L90" i="22"/>
  <c r="G90" i="22"/>
  <c r="F90" i="22" s="1"/>
  <c r="L89" i="22"/>
  <c r="G89" i="22"/>
  <c r="F89" i="22" s="1"/>
  <c r="L88" i="22"/>
  <c r="G88" i="22"/>
  <c r="F88" i="22" s="1"/>
  <c r="L87" i="22"/>
  <c r="G87" i="22"/>
  <c r="F87" i="22"/>
  <c r="L86" i="22"/>
  <c r="G86" i="22"/>
  <c r="F86" i="22" s="1"/>
  <c r="L85" i="22"/>
  <c r="G85" i="22"/>
  <c r="L84" i="22"/>
  <c r="G84" i="22"/>
  <c r="F84" i="22"/>
  <c r="L83" i="22"/>
  <c r="F83" i="22" s="1"/>
  <c r="G83" i="22"/>
  <c r="L82" i="22"/>
  <c r="G82" i="22"/>
  <c r="F82" i="22" s="1"/>
  <c r="H81" i="22"/>
  <c r="G81" i="22" s="1"/>
  <c r="G80" i="22"/>
  <c r="F80" i="22"/>
  <c r="G79" i="22"/>
  <c r="F79" i="22" s="1"/>
  <c r="G78" i="22"/>
  <c r="F78" i="22"/>
  <c r="G77" i="22"/>
  <c r="F77" i="22" s="1"/>
  <c r="G76" i="22"/>
  <c r="F76" i="22" s="1"/>
  <c r="G75" i="22"/>
  <c r="F75" i="22" s="1"/>
  <c r="L74" i="22"/>
  <c r="G74" i="22"/>
  <c r="F74" i="22" s="1"/>
  <c r="G73" i="22"/>
  <c r="F73" i="22"/>
  <c r="G72" i="22"/>
  <c r="F72" i="22" s="1"/>
  <c r="G71" i="22"/>
  <c r="F71" i="22" s="1"/>
  <c r="L70" i="22"/>
  <c r="G70" i="22"/>
  <c r="F70" i="22" s="1"/>
  <c r="L69" i="22"/>
  <c r="G69" i="22"/>
  <c r="L68" i="22"/>
  <c r="G68" i="22"/>
  <c r="F68" i="22"/>
  <c r="G67" i="22"/>
  <c r="F67" i="22" s="1"/>
  <c r="G66" i="22"/>
  <c r="F66" i="22"/>
  <c r="G65" i="22"/>
  <c r="F65" i="22" s="1"/>
  <c r="G64" i="22"/>
  <c r="F64" i="22" s="1"/>
  <c r="L63" i="22"/>
  <c r="G63" i="22"/>
  <c r="F63" i="22" s="1"/>
  <c r="G62" i="22"/>
  <c r="F62" i="22" s="1"/>
  <c r="L61" i="22"/>
  <c r="G61" i="22"/>
  <c r="F61" i="22" s="1"/>
  <c r="L60" i="22"/>
  <c r="G60" i="22"/>
  <c r="F60" i="22"/>
  <c r="G59" i="22"/>
  <c r="F59" i="22" s="1"/>
  <c r="G58" i="22"/>
  <c r="F58" i="22"/>
  <c r="G57" i="22"/>
  <c r="F57" i="22" s="1"/>
  <c r="G56" i="22"/>
  <c r="F56" i="22" s="1"/>
  <c r="L55" i="22"/>
  <c r="G55" i="22"/>
  <c r="F55" i="22" s="1"/>
  <c r="L54" i="22"/>
  <c r="G54" i="22"/>
  <c r="F54" i="22" s="1"/>
  <c r="L53" i="22"/>
  <c r="G53" i="22"/>
  <c r="F53" i="22" s="1"/>
  <c r="L52" i="22"/>
  <c r="G52" i="22"/>
  <c r="F52" i="22"/>
  <c r="L51" i="22"/>
  <c r="H51" i="22"/>
  <c r="G51" i="22" s="1"/>
  <c r="F51" i="22" s="1"/>
  <c r="L50" i="22"/>
  <c r="G50" i="22"/>
  <c r="F50" i="22" s="1"/>
  <c r="L49" i="22"/>
  <c r="G49" i="22"/>
  <c r="L48" i="22"/>
  <c r="G48" i="22"/>
  <c r="F48" i="22" s="1"/>
  <c r="L47" i="22"/>
  <c r="F47" i="22" s="1"/>
  <c r="G47" i="22"/>
  <c r="L46" i="22"/>
  <c r="G46" i="22"/>
  <c r="F46" i="22" s="1"/>
  <c r="L45" i="22"/>
  <c r="G45" i="22"/>
  <c r="F45" i="22" s="1"/>
  <c r="H44" i="22"/>
  <c r="G44" i="22"/>
  <c r="L43" i="22"/>
  <c r="L42" i="22" s="1"/>
  <c r="H43" i="22"/>
  <c r="G43" i="22" s="1"/>
  <c r="F43" i="22" s="1"/>
  <c r="L41" i="22"/>
  <c r="G41" i="22"/>
  <c r="F41" i="22" s="1"/>
  <c r="L40" i="22"/>
  <c r="F40" i="22" s="1"/>
  <c r="G40" i="22"/>
  <c r="L39" i="22"/>
  <c r="G39" i="22"/>
  <c r="F39" i="22" s="1"/>
  <c r="L38" i="22"/>
  <c r="G38" i="22"/>
  <c r="F38" i="22" s="1"/>
  <c r="L37" i="22"/>
  <c r="G37" i="22"/>
  <c r="F37" i="22" s="1"/>
  <c r="L36" i="22"/>
  <c r="G36" i="22"/>
  <c r="F36" i="22" s="1"/>
  <c r="L35" i="22"/>
  <c r="G35" i="22"/>
  <c r="L34" i="22"/>
  <c r="G34" i="22"/>
  <c r="L33" i="22"/>
  <c r="G33" i="22"/>
  <c r="L32" i="22"/>
  <c r="F32" i="22" s="1"/>
  <c r="G32" i="22"/>
  <c r="L31" i="22"/>
  <c r="G31" i="22"/>
  <c r="L30" i="22"/>
  <c r="G30" i="22"/>
  <c r="G29" i="22"/>
  <c r="F29" i="22"/>
  <c r="H28" i="22"/>
  <c r="G28" i="22" s="1"/>
  <c r="F28" i="22" s="1"/>
  <c r="H27" i="22"/>
  <c r="G27" i="22" s="1"/>
  <c r="F27" i="22" s="1"/>
  <c r="H26" i="22"/>
  <c r="G26" i="22" s="1"/>
  <c r="F26" i="22" s="1"/>
  <c r="H25" i="22"/>
  <c r="G25" i="22" s="1"/>
  <c r="F25" i="22" s="1"/>
  <c r="H24" i="22"/>
  <c r="G24" i="22" s="1"/>
  <c r="F24" i="22" s="1"/>
  <c r="H23" i="22"/>
  <c r="G23" i="22" s="1"/>
  <c r="F23" i="22" s="1"/>
  <c r="H22" i="22"/>
  <c r="G22" i="22" s="1"/>
  <c r="F22" i="22" s="1"/>
  <c r="H21" i="22"/>
  <c r="G21" i="22" s="1"/>
  <c r="F21" i="22" s="1"/>
  <c r="H20" i="22"/>
  <c r="G20" i="22" s="1"/>
  <c r="F20" i="22" s="1"/>
  <c r="G17" i="22"/>
  <c r="F17" i="22" s="1"/>
  <c r="G15" i="22"/>
  <c r="F15" i="22" s="1"/>
  <c r="G13" i="22"/>
  <c r="F13" i="22" s="1"/>
  <c r="J109" i="22" l="1"/>
  <c r="I107" i="22"/>
  <c r="I226" i="22"/>
  <c r="I116" i="22" s="1"/>
  <c r="I115" i="22" s="1"/>
  <c r="H18" i="23"/>
  <c r="H16" i="23" s="1"/>
  <c r="H116" i="23"/>
  <c r="H115" i="23" s="1"/>
  <c r="G274" i="23"/>
  <c r="F274" i="23" s="1"/>
  <c r="L81" i="23"/>
  <c r="F81" i="23" s="1"/>
  <c r="F83" i="23"/>
  <c r="F46" i="23"/>
  <c r="L116" i="23"/>
  <c r="L115" i="23" s="1"/>
  <c r="F163" i="23"/>
  <c r="F30" i="23"/>
  <c r="F112" i="22"/>
  <c r="F113" i="22"/>
  <c r="F95" i="22"/>
  <c r="F85" i="22"/>
  <c r="F189" i="22"/>
  <c r="F49" i="22"/>
  <c r="L116" i="22"/>
  <c r="L115" i="22" s="1"/>
  <c r="F163" i="22"/>
  <c r="F161" i="22"/>
  <c r="L16" i="22"/>
  <c r="F31" i="22"/>
  <c r="F30" i="22"/>
  <c r="F118" i="22"/>
  <c r="F112" i="23"/>
  <c r="F34" i="22"/>
  <c r="H42" i="22"/>
  <c r="G42" i="22" s="1"/>
  <c r="F42" i="22" s="1"/>
  <c r="L44" i="22"/>
  <c r="L81" i="22"/>
  <c r="F81" i="22" s="1"/>
  <c r="F51" i="23"/>
  <c r="L92" i="23"/>
  <c r="F105" i="23"/>
  <c r="F210" i="23"/>
  <c r="H18" i="22"/>
  <c r="H16" i="22" s="1"/>
  <c r="L97" i="22"/>
  <c r="F97" i="22" s="1"/>
  <c r="F34" i="23"/>
  <c r="F36" i="23"/>
  <c r="F92" i="23"/>
  <c r="F113" i="23"/>
  <c r="F33" i="22"/>
  <c r="F35" i="22"/>
  <c r="F69" i="22"/>
  <c r="L92" i="22"/>
  <c r="F92" i="22" s="1"/>
  <c r="G101" i="22"/>
  <c r="F101" i="22" s="1"/>
  <c r="L44" i="23"/>
  <c r="F44" i="23" s="1"/>
  <c r="F50" i="23"/>
  <c r="F52" i="23"/>
  <c r="F70" i="23"/>
  <c r="F85" i="23"/>
  <c r="F87" i="23"/>
  <c r="F102" i="23"/>
  <c r="F172" i="22"/>
  <c r="L16" i="23"/>
  <c r="F35" i="23"/>
  <c r="F45" i="23"/>
  <c r="F47" i="23"/>
  <c r="F54" i="23"/>
  <c r="F60" i="23"/>
  <c r="F74" i="23"/>
  <c r="F82" i="23"/>
  <c r="F89" i="23"/>
  <c r="F91" i="23"/>
  <c r="F95" i="23"/>
  <c r="K106" i="23"/>
  <c r="K14" i="23" s="1"/>
  <c r="K12" i="23" s="1"/>
  <c r="I107" i="23"/>
  <c r="I226" i="23"/>
  <c r="G20" i="23"/>
  <c r="F20" i="23" s="1"/>
  <c r="L97" i="23"/>
  <c r="K106" i="22"/>
  <c r="K14" i="22" s="1"/>
  <c r="K12" i="22" s="1"/>
  <c r="G263" i="22"/>
  <c r="F263" i="22" s="1"/>
  <c r="G19" i="22"/>
  <c r="F19" i="22" s="1"/>
  <c r="G108" i="22"/>
  <c r="F108" i="22" s="1"/>
  <c r="G257" i="22"/>
  <c r="F257" i="22" s="1"/>
  <c r="H116" i="22"/>
  <c r="G17" i="18"/>
  <c r="F17" i="18"/>
  <c r="G15" i="18"/>
  <c r="F15" i="18"/>
  <c r="G13" i="18"/>
  <c r="F13" i="18" s="1"/>
  <c r="B10" i="4"/>
  <c r="G275" i="18"/>
  <c r="F275" i="18" s="1"/>
  <c r="F114" i="18"/>
  <c r="G114" i="18"/>
  <c r="G117" i="18"/>
  <c r="F117" i="18" s="1"/>
  <c r="G119" i="18"/>
  <c r="F119" i="18" s="1"/>
  <c r="G120" i="18"/>
  <c r="F120" i="18" s="1"/>
  <c r="G121" i="18"/>
  <c r="F121" i="18" s="1"/>
  <c r="G122" i="18"/>
  <c r="F122" i="18" s="1"/>
  <c r="G123" i="18"/>
  <c r="F123" i="18" s="1"/>
  <c r="F124" i="18"/>
  <c r="G124" i="18"/>
  <c r="G125" i="18"/>
  <c r="F125" i="18" s="1"/>
  <c r="G126" i="18"/>
  <c r="F126" i="18" s="1"/>
  <c r="G127" i="18"/>
  <c r="F127" i="18" s="1"/>
  <c r="G128" i="18"/>
  <c r="F128" i="18" s="1"/>
  <c r="G129" i="18"/>
  <c r="F129" i="18" s="1"/>
  <c r="G130" i="18"/>
  <c r="F130" i="18" s="1"/>
  <c r="G131" i="18"/>
  <c r="F131" i="18" s="1"/>
  <c r="G132" i="18"/>
  <c r="F132" i="18" s="1"/>
  <c r="G133" i="18"/>
  <c r="F133" i="18" s="1"/>
  <c r="G134" i="18"/>
  <c r="F134" i="18" s="1"/>
  <c r="G135" i="18"/>
  <c r="F135" i="18" s="1"/>
  <c r="G136" i="18"/>
  <c r="F136" i="18" s="1"/>
  <c r="G137" i="18"/>
  <c r="F137" i="18" s="1"/>
  <c r="G138" i="18"/>
  <c r="F138" i="18" s="1"/>
  <c r="G139" i="18"/>
  <c r="F139" i="18" s="1"/>
  <c r="G140" i="18"/>
  <c r="F140" i="18" s="1"/>
  <c r="G141" i="18"/>
  <c r="F141" i="18" s="1"/>
  <c r="G142" i="18"/>
  <c r="F142" i="18" s="1"/>
  <c r="G143" i="18"/>
  <c r="F143" i="18" s="1"/>
  <c r="G144" i="18"/>
  <c r="F144" i="18" s="1"/>
  <c r="G145" i="18"/>
  <c r="F145" i="18" s="1"/>
  <c r="G146" i="18"/>
  <c r="F146" i="18" s="1"/>
  <c r="G147" i="18"/>
  <c r="F147" i="18" s="1"/>
  <c r="G148" i="18"/>
  <c r="F148" i="18" s="1"/>
  <c r="G149" i="18"/>
  <c r="F149" i="18" s="1"/>
  <c r="G150" i="18"/>
  <c r="F150" i="18" s="1"/>
  <c r="G151" i="18"/>
  <c r="F151" i="18" s="1"/>
  <c r="G152" i="18"/>
  <c r="F152" i="18" s="1"/>
  <c r="G153" i="18"/>
  <c r="F153" i="18" s="1"/>
  <c r="G154" i="18"/>
  <c r="F154" i="18" s="1"/>
  <c r="G155" i="18"/>
  <c r="F155" i="18" s="1"/>
  <c r="F156" i="18"/>
  <c r="G156" i="18"/>
  <c r="G157" i="18"/>
  <c r="F157" i="18" s="1"/>
  <c r="G158" i="18"/>
  <c r="F158" i="18" s="1"/>
  <c r="G159" i="18"/>
  <c r="F159" i="18" s="1"/>
  <c r="G160" i="18"/>
  <c r="F160" i="18" s="1"/>
  <c r="G162" i="18"/>
  <c r="F162" i="18" s="1"/>
  <c r="F164" i="18"/>
  <c r="G164" i="18"/>
  <c r="G165" i="18"/>
  <c r="F165" i="18" s="1"/>
  <c r="G166" i="18"/>
  <c r="F166" i="18" s="1"/>
  <c r="G167" i="18"/>
  <c r="F167" i="18" s="1"/>
  <c r="G168" i="18"/>
  <c r="F168" i="18" s="1"/>
  <c r="G169" i="18"/>
  <c r="F169" i="18" s="1"/>
  <c r="G170" i="18"/>
  <c r="F170" i="18" s="1"/>
  <c r="G171" i="18"/>
  <c r="F171" i="18" s="1"/>
  <c r="G173" i="18"/>
  <c r="F173" i="18" s="1"/>
  <c r="G174" i="18"/>
  <c r="F174" i="18" s="1"/>
  <c r="G175" i="18"/>
  <c r="F175" i="18" s="1"/>
  <c r="G176" i="18"/>
  <c r="F176" i="18" s="1"/>
  <c r="G177" i="18"/>
  <c r="F177" i="18" s="1"/>
  <c r="G178" i="18"/>
  <c r="F178" i="18" s="1"/>
  <c r="G179" i="18"/>
  <c r="F179" i="18" s="1"/>
  <c r="F180" i="18"/>
  <c r="G180" i="18"/>
  <c r="G181" i="18"/>
  <c r="F181" i="18" s="1"/>
  <c r="G182" i="18"/>
  <c r="F182" i="18" s="1"/>
  <c r="G183" i="18"/>
  <c r="F183" i="18" s="1"/>
  <c r="G184" i="18"/>
  <c r="F184" i="18" s="1"/>
  <c r="G185" i="18"/>
  <c r="F185" i="18" s="1"/>
  <c r="G186" i="18"/>
  <c r="F186" i="18" s="1"/>
  <c r="G187" i="18"/>
  <c r="F187" i="18" s="1"/>
  <c r="F188" i="18"/>
  <c r="G188" i="18"/>
  <c r="F190" i="18"/>
  <c r="G190" i="18"/>
  <c r="G191" i="18"/>
  <c r="F191" i="18" s="1"/>
  <c r="G192" i="18"/>
  <c r="F192" i="18" s="1"/>
  <c r="G193" i="18"/>
  <c r="F193" i="18" s="1"/>
  <c r="G194" i="18"/>
  <c r="F194" i="18" s="1"/>
  <c r="G195" i="18"/>
  <c r="F195" i="18" s="1"/>
  <c r="G196" i="18"/>
  <c r="F196" i="18" s="1"/>
  <c r="G197" i="18"/>
  <c r="F197" i="18" s="1"/>
  <c r="F198" i="18"/>
  <c r="G198" i="18"/>
  <c r="G199" i="18"/>
  <c r="F199" i="18" s="1"/>
  <c r="G200" i="18"/>
  <c r="F200" i="18" s="1"/>
  <c r="G201" i="18"/>
  <c r="F201" i="18" s="1"/>
  <c r="G202" i="18"/>
  <c r="F202" i="18" s="1"/>
  <c r="G203" i="18"/>
  <c r="F203" i="18" s="1"/>
  <c r="G205" i="18"/>
  <c r="F205" i="18" s="1"/>
  <c r="F206" i="18"/>
  <c r="G206" i="18"/>
  <c r="G207" i="18"/>
  <c r="F207" i="18" s="1"/>
  <c r="G208" i="18"/>
  <c r="F208" i="18" s="1"/>
  <c r="G209" i="18"/>
  <c r="F209" i="18" s="1"/>
  <c r="G211" i="18"/>
  <c r="F211" i="18" s="1"/>
  <c r="F212" i="18"/>
  <c r="G212" i="18"/>
  <c r="G213" i="18"/>
  <c r="F213" i="18" s="1"/>
  <c r="G214" i="18"/>
  <c r="F214" i="18" s="1"/>
  <c r="G215" i="18"/>
  <c r="F215" i="18" s="1"/>
  <c r="G216" i="18"/>
  <c r="F216" i="18" s="1"/>
  <c r="G217" i="18"/>
  <c r="F217" i="18" s="1"/>
  <c r="G218" i="18"/>
  <c r="F218" i="18" s="1"/>
  <c r="G219" i="18"/>
  <c r="F219" i="18" s="1"/>
  <c r="F220" i="18"/>
  <c r="G220" i="18"/>
  <c r="G221" i="18"/>
  <c r="F221" i="18" s="1"/>
  <c r="G222" i="18"/>
  <c r="F222" i="18" s="1"/>
  <c r="G223" i="18"/>
  <c r="F223" i="18" s="1"/>
  <c r="G224" i="18"/>
  <c r="F224" i="18" s="1"/>
  <c r="G225" i="18"/>
  <c r="F225" i="18" s="1"/>
  <c r="G228" i="18"/>
  <c r="F228" i="18" s="1"/>
  <c r="G229" i="18"/>
  <c r="F229" i="18" s="1"/>
  <c r="G230" i="18"/>
  <c r="F230" i="18" s="1"/>
  <c r="G231" i="18"/>
  <c r="F231" i="18" s="1"/>
  <c r="G232" i="18"/>
  <c r="F232" i="18" s="1"/>
  <c r="G233" i="18"/>
  <c r="F233" i="18" s="1"/>
  <c r="G234" i="18"/>
  <c r="F234" i="18" s="1"/>
  <c r="G235" i="18"/>
  <c r="F235" i="18" s="1"/>
  <c r="G236" i="18"/>
  <c r="F236" i="18" s="1"/>
  <c r="G237" i="18"/>
  <c r="F237" i="18" s="1"/>
  <c r="G238" i="18"/>
  <c r="F238" i="18" s="1"/>
  <c r="G239" i="18"/>
  <c r="F239" i="18" s="1"/>
  <c r="G240" i="18"/>
  <c r="F240" i="18" s="1"/>
  <c r="G241" i="18"/>
  <c r="F241" i="18" s="1"/>
  <c r="G242" i="18"/>
  <c r="F242" i="18" s="1"/>
  <c r="G243" i="18"/>
  <c r="F243" i="18" s="1"/>
  <c r="F244" i="18"/>
  <c r="G244" i="18"/>
  <c r="F246" i="18"/>
  <c r="G246" i="18"/>
  <c r="G247" i="18"/>
  <c r="F247" i="18" s="1"/>
  <c r="G248" i="18"/>
  <c r="F248" i="18" s="1"/>
  <c r="G249" i="18"/>
  <c r="F249" i="18" s="1"/>
  <c r="G250" i="18"/>
  <c r="F250" i="18" s="1"/>
  <c r="G251" i="18"/>
  <c r="F251" i="18" s="1"/>
  <c r="G252" i="18"/>
  <c r="F252" i="18" s="1"/>
  <c r="G253" i="18"/>
  <c r="F253" i="18" s="1"/>
  <c r="F254" i="18"/>
  <c r="G254" i="18"/>
  <c r="G255" i="18"/>
  <c r="F255" i="18" s="1"/>
  <c r="G256" i="18"/>
  <c r="F256" i="18" s="1"/>
  <c r="G258" i="18"/>
  <c r="F258" i="18" s="1"/>
  <c r="G259" i="18"/>
  <c r="F259" i="18" s="1"/>
  <c r="G260" i="18"/>
  <c r="F260" i="18" s="1"/>
  <c r="G261" i="18"/>
  <c r="F261" i="18" s="1"/>
  <c r="G262" i="18"/>
  <c r="F262" i="18" s="1"/>
  <c r="G264" i="18"/>
  <c r="F264" i="18" s="1"/>
  <c r="F29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5" i="18"/>
  <c r="G46" i="18"/>
  <c r="G47" i="18"/>
  <c r="G48" i="18"/>
  <c r="G49" i="18"/>
  <c r="G50" i="18"/>
  <c r="G52" i="18"/>
  <c r="G53" i="18"/>
  <c r="G54" i="18"/>
  <c r="G55" i="18"/>
  <c r="G56" i="18"/>
  <c r="F56" i="18" s="1"/>
  <c r="G57" i="18"/>
  <c r="F57" i="18" s="1"/>
  <c r="G58" i="18"/>
  <c r="F58" i="18" s="1"/>
  <c r="F59" i="18"/>
  <c r="G59" i="18"/>
  <c r="G60" i="18"/>
  <c r="G61" i="18"/>
  <c r="G62" i="18"/>
  <c r="F62" i="18" s="1"/>
  <c r="G63" i="18"/>
  <c r="G64" i="18"/>
  <c r="F64" i="18" s="1"/>
  <c r="G65" i="18"/>
  <c r="F65" i="18" s="1"/>
  <c r="G66" i="18"/>
  <c r="F66" i="18" s="1"/>
  <c r="G67" i="18"/>
  <c r="F67" i="18" s="1"/>
  <c r="G68" i="18"/>
  <c r="G69" i="18"/>
  <c r="G70" i="18"/>
  <c r="G71" i="18"/>
  <c r="F71" i="18" s="1"/>
  <c r="G72" i="18"/>
  <c r="F72" i="18" s="1"/>
  <c r="G73" i="18"/>
  <c r="F73" i="18" s="1"/>
  <c r="G74" i="18"/>
  <c r="F75" i="18"/>
  <c r="G75" i="18"/>
  <c r="G76" i="18"/>
  <c r="F76" i="18" s="1"/>
  <c r="G77" i="18"/>
  <c r="F77" i="18" s="1"/>
  <c r="G78" i="18"/>
  <c r="F78" i="18" s="1"/>
  <c r="G79" i="18"/>
  <c r="F79" i="18" s="1"/>
  <c r="G80" i="18"/>
  <c r="F80" i="18" s="1"/>
  <c r="G82" i="18"/>
  <c r="G83" i="18"/>
  <c r="G84" i="18"/>
  <c r="G85" i="18"/>
  <c r="G86" i="18"/>
  <c r="G87" i="18"/>
  <c r="G88" i="18"/>
  <c r="G89" i="18"/>
  <c r="G90" i="18"/>
  <c r="G91" i="18"/>
  <c r="G93" i="18"/>
  <c r="G94" i="18"/>
  <c r="G95" i="18"/>
  <c r="G96" i="18"/>
  <c r="F99" i="18"/>
  <c r="G99" i="18"/>
  <c r="G100" i="18"/>
  <c r="F100" i="18" s="1"/>
  <c r="G102" i="18"/>
  <c r="G103" i="18"/>
  <c r="G104" i="18"/>
  <c r="G105" i="18"/>
  <c r="G109" i="22" l="1"/>
  <c r="F109" i="22" s="1"/>
  <c r="J106" i="22"/>
  <c r="J14" i="22" s="1"/>
  <c r="J12" i="22" s="1"/>
  <c r="G226" i="22"/>
  <c r="F226" i="22" s="1"/>
  <c r="I106" i="22"/>
  <c r="I14" i="22" s="1"/>
  <c r="I12" i="22" s="1"/>
  <c r="G107" i="22"/>
  <c r="F107" i="22" s="1"/>
  <c r="G18" i="23"/>
  <c r="F18" i="23" s="1"/>
  <c r="L14" i="23"/>
  <c r="L12" i="23" s="1"/>
  <c r="L14" i="22"/>
  <c r="L12" i="22" s="1"/>
  <c r="F44" i="22"/>
  <c r="G18" i="22"/>
  <c r="F18" i="22" s="1"/>
  <c r="F97" i="23"/>
  <c r="I116" i="23"/>
  <c r="G226" i="23"/>
  <c r="F226" i="23" s="1"/>
  <c r="G107" i="23"/>
  <c r="F107" i="23" s="1"/>
  <c r="I106" i="23"/>
  <c r="G16" i="23"/>
  <c r="F16" i="23" s="1"/>
  <c r="H14" i="23"/>
  <c r="H115" i="22"/>
  <c r="G115" i="22" s="1"/>
  <c r="F115" i="22" s="1"/>
  <c r="G116" i="22"/>
  <c r="F116" i="22" s="1"/>
  <c r="G16" i="22"/>
  <c r="F16" i="22" s="1"/>
  <c r="H14" i="22"/>
  <c r="L274" i="18"/>
  <c r="H274" i="18"/>
  <c r="K263" i="18"/>
  <c r="G263" i="18" s="1"/>
  <c r="F263" i="18" s="1"/>
  <c r="J257" i="18"/>
  <c r="G257" i="18" s="1"/>
  <c r="F257" i="18" s="1"/>
  <c r="K245" i="18"/>
  <c r="G245" i="18" s="1"/>
  <c r="F245" i="18" s="1"/>
  <c r="I227" i="18"/>
  <c r="G227" i="18" s="1"/>
  <c r="F227" i="18" s="1"/>
  <c r="L210" i="18"/>
  <c r="H210" i="18"/>
  <c r="G210" i="18" s="1"/>
  <c r="L204" i="18"/>
  <c r="H204" i="18"/>
  <c r="G204" i="18" s="1"/>
  <c r="L189" i="18"/>
  <c r="H189" i="18"/>
  <c r="G189" i="18" s="1"/>
  <c r="L172" i="18"/>
  <c r="H172" i="18"/>
  <c r="G172" i="18" s="1"/>
  <c r="L163" i="18"/>
  <c r="H163" i="18"/>
  <c r="G163" i="18" s="1"/>
  <c r="L161" i="18"/>
  <c r="H161" i="18"/>
  <c r="G161" i="18" s="1"/>
  <c r="L118" i="18"/>
  <c r="H118" i="18"/>
  <c r="G118" i="18" s="1"/>
  <c r="L113" i="18"/>
  <c r="L112" i="18" s="1"/>
  <c r="H113" i="18"/>
  <c r="G113" i="18" s="1"/>
  <c r="H112" i="18"/>
  <c r="G112" i="18" s="1"/>
  <c r="J109" i="18"/>
  <c r="G109" i="18" s="1"/>
  <c r="F109" i="18" s="1"/>
  <c r="L105" i="18"/>
  <c r="F105" i="18" s="1"/>
  <c r="L104" i="18"/>
  <c r="F104" i="18" s="1"/>
  <c r="L103" i="18"/>
  <c r="F103" i="18" s="1"/>
  <c r="L102" i="18"/>
  <c r="H101" i="18"/>
  <c r="K98" i="18"/>
  <c r="G98" i="18" s="1"/>
  <c r="F98" i="18" s="1"/>
  <c r="L96" i="18"/>
  <c r="F96" i="18" s="1"/>
  <c r="L95" i="18"/>
  <c r="F95" i="18" s="1"/>
  <c r="L94" i="18"/>
  <c r="F94" i="18" s="1"/>
  <c r="L93" i="18"/>
  <c r="F93" i="18" s="1"/>
  <c r="H92" i="18"/>
  <c r="G92" i="18" s="1"/>
  <c r="L91" i="18"/>
  <c r="F91" i="18" s="1"/>
  <c r="L90" i="18"/>
  <c r="F90" i="18" s="1"/>
  <c r="L89" i="18"/>
  <c r="F89" i="18" s="1"/>
  <c r="L88" i="18"/>
  <c r="F88" i="18" s="1"/>
  <c r="L87" i="18"/>
  <c r="F87" i="18" s="1"/>
  <c r="L86" i="18"/>
  <c r="F86" i="18" s="1"/>
  <c r="L85" i="18"/>
  <c r="F85" i="18" s="1"/>
  <c r="L84" i="18"/>
  <c r="F84" i="18" s="1"/>
  <c r="L83" i="18"/>
  <c r="F83" i="18" s="1"/>
  <c r="L82" i="18"/>
  <c r="F82" i="18" s="1"/>
  <c r="H81" i="18"/>
  <c r="G81" i="18" s="1"/>
  <c r="L74" i="18"/>
  <c r="F74" i="18" s="1"/>
  <c r="L70" i="18"/>
  <c r="F70" i="18" s="1"/>
  <c r="L69" i="18"/>
  <c r="F69" i="18" s="1"/>
  <c r="L68" i="18"/>
  <c r="F68" i="18" s="1"/>
  <c r="L63" i="18"/>
  <c r="F63" i="18" s="1"/>
  <c r="L61" i="18"/>
  <c r="F61" i="18" s="1"/>
  <c r="L60" i="18"/>
  <c r="F60" i="18" s="1"/>
  <c r="L55" i="18"/>
  <c r="F55" i="18" s="1"/>
  <c r="L54" i="18"/>
  <c r="F54" i="18" s="1"/>
  <c r="L53" i="18"/>
  <c r="F53" i="18" s="1"/>
  <c r="L52" i="18"/>
  <c r="F52" i="18" s="1"/>
  <c r="H51" i="18"/>
  <c r="G51" i="18" s="1"/>
  <c r="L50" i="18"/>
  <c r="F50" i="18" s="1"/>
  <c r="L49" i="18"/>
  <c r="F49" i="18" s="1"/>
  <c r="L48" i="18"/>
  <c r="F48" i="18" s="1"/>
  <c r="L47" i="18"/>
  <c r="F47" i="18" s="1"/>
  <c r="L46" i="18"/>
  <c r="F46" i="18" s="1"/>
  <c r="L45" i="18"/>
  <c r="F45" i="18" s="1"/>
  <c r="H44" i="18"/>
  <c r="G44" i="18" s="1"/>
  <c r="L43" i="18"/>
  <c r="L42" i="18" s="1"/>
  <c r="H43" i="18"/>
  <c r="G43" i="18" s="1"/>
  <c r="L41" i="18"/>
  <c r="F41" i="18" s="1"/>
  <c r="L40" i="18"/>
  <c r="F40" i="18" s="1"/>
  <c r="L39" i="18"/>
  <c r="F39" i="18" s="1"/>
  <c r="L38" i="18"/>
  <c r="F38" i="18" s="1"/>
  <c r="L37" i="18"/>
  <c r="F37" i="18" s="1"/>
  <c r="L36" i="18"/>
  <c r="F36" i="18" s="1"/>
  <c r="L35" i="18"/>
  <c r="F35" i="18" s="1"/>
  <c r="L34" i="18"/>
  <c r="F34" i="18" s="1"/>
  <c r="L33" i="18"/>
  <c r="F33" i="18" s="1"/>
  <c r="L32" i="18"/>
  <c r="F32" i="18" s="1"/>
  <c r="L31" i="18"/>
  <c r="F31" i="18" s="1"/>
  <c r="L30" i="18"/>
  <c r="F30" i="18" s="1"/>
  <c r="H28" i="18"/>
  <c r="G28" i="18" s="1"/>
  <c r="F28" i="18" s="1"/>
  <c r="H27" i="18"/>
  <c r="G27" i="18" s="1"/>
  <c r="F27" i="18" s="1"/>
  <c r="G26" i="18"/>
  <c r="F26" i="18" s="1"/>
  <c r="H25" i="18"/>
  <c r="G25" i="18" s="1"/>
  <c r="F25" i="18" s="1"/>
  <c r="H24" i="18"/>
  <c r="G24" i="18" s="1"/>
  <c r="F24" i="18" s="1"/>
  <c r="H23" i="18"/>
  <c r="G23" i="18" s="1"/>
  <c r="F23" i="18" s="1"/>
  <c r="H22" i="18"/>
  <c r="G22" i="18" s="1"/>
  <c r="F22" i="18" s="1"/>
  <c r="H21" i="18"/>
  <c r="G21" i="18" s="1"/>
  <c r="F21" i="18" s="1"/>
  <c r="H20" i="18"/>
  <c r="G20" i="18" s="1"/>
  <c r="F20" i="18" s="1"/>
  <c r="H19" i="18"/>
  <c r="G106" i="22" l="1"/>
  <c r="F106" i="22" s="1"/>
  <c r="L92" i="18"/>
  <c r="F92" i="18" s="1"/>
  <c r="J226" i="18"/>
  <c r="J116" i="18" s="1"/>
  <c r="J115" i="18" s="1"/>
  <c r="H12" i="23"/>
  <c r="G106" i="23"/>
  <c r="F106" i="23" s="1"/>
  <c r="I14" i="23"/>
  <c r="I12" i="23" s="1"/>
  <c r="I115" i="23"/>
  <c r="G115" i="23" s="1"/>
  <c r="F115" i="23" s="1"/>
  <c r="G116" i="23"/>
  <c r="F116" i="23" s="1"/>
  <c r="G14" i="22"/>
  <c r="F14" i="22" s="1"/>
  <c r="H12" i="22"/>
  <c r="G12" i="22" s="1"/>
  <c r="F12" i="22" s="1"/>
  <c r="F210" i="18"/>
  <c r="L97" i="18"/>
  <c r="F189" i="18"/>
  <c r="F163" i="18"/>
  <c r="F118" i="18"/>
  <c r="H18" i="18"/>
  <c r="G18" i="18" s="1"/>
  <c r="F18" i="18" s="1"/>
  <c r="G19" i="18"/>
  <c r="F19" i="18" s="1"/>
  <c r="F43" i="18"/>
  <c r="F172" i="18"/>
  <c r="H42" i="18"/>
  <c r="G42" i="18" s="1"/>
  <c r="F42" i="18" s="1"/>
  <c r="F113" i="18"/>
  <c r="F102" i="18"/>
  <c r="H97" i="18"/>
  <c r="G97" i="18" s="1"/>
  <c r="G101" i="18"/>
  <c r="F101" i="18" s="1"/>
  <c r="F161" i="18"/>
  <c r="F204" i="18"/>
  <c r="F112" i="18"/>
  <c r="K226" i="18"/>
  <c r="K116" i="18" s="1"/>
  <c r="K115" i="18" s="1"/>
  <c r="I107" i="18"/>
  <c r="I226" i="18"/>
  <c r="G274" i="18"/>
  <c r="F274" i="18" s="1"/>
  <c r="L81" i="18"/>
  <c r="F81" i="18" s="1"/>
  <c r="L51" i="18"/>
  <c r="F51" i="18" s="1"/>
  <c r="L44" i="18"/>
  <c r="F44" i="18" s="1"/>
  <c r="L116" i="18"/>
  <c r="H116" i="18"/>
  <c r="H115" i="18" s="1"/>
  <c r="L16" i="18"/>
  <c r="J106" i="18"/>
  <c r="J14" i="18" s="1"/>
  <c r="J12" i="18" s="1"/>
  <c r="K108" i="18"/>
  <c r="G108" i="18" s="1"/>
  <c r="F108" i="18" s="1"/>
  <c r="K110" i="18"/>
  <c r="G110" i="18" s="1"/>
  <c r="F110" i="18" s="1"/>
  <c r="G12" i="23" l="1"/>
  <c r="F12" i="23" s="1"/>
  <c r="G14" i="23"/>
  <c r="F14" i="23" s="1"/>
  <c r="D21" i="4"/>
  <c r="G226" i="18"/>
  <c r="F226" i="18" s="1"/>
  <c r="F97" i="18"/>
  <c r="H16" i="18"/>
  <c r="G16" i="18" s="1"/>
  <c r="F16" i="18" s="1"/>
  <c r="G107" i="18"/>
  <c r="F107" i="18" s="1"/>
  <c r="I106" i="18"/>
  <c r="I116" i="18"/>
  <c r="K106" i="18"/>
  <c r="H14" i="18" l="1"/>
  <c r="H12" i="18" s="1"/>
  <c r="I14" i="18"/>
  <c r="I12" i="18" s="1"/>
  <c r="G106" i="18"/>
  <c r="F106" i="18" s="1"/>
  <c r="I115" i="18"/>
  <c r="G115" i="18" s="1"/>
  <c r="F115" i="18" s="1"/>
  <c r="G116" i="18"/>
  <c r="F116" i="18" s="1"/>
  <c r="K14" i="18"/>
  <c r="G14" i="18" l="1"/>
  <c r="F14" i="18" s="1"/>
  <c r="D14" i="4"/>
  <c r="D10" i="4" s="1"/>
  <c r="K12" i="18"/>
  <c r="G12" i="18" s="1"/>
  <c r="F12" i="18" s="1"/>
  <c r="C21" i="4"/>
  <c r="C18" i="4" l="1"/>
  <c r="D18" i="4"/>
  <c r="B18" i="4"/>
  <c r="B9" i="17" l="1"/>
  <c r="B8" i="17"/>
  <c r="B7" i="17"/>
  <c r="B6" i="17"/>
  <c r="B5" i="17"/>
  <c r="C4" i="17"/>
  <c r="B4" i="17" s="1"/>
  <c r="B3" i="17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K64" i="16"/>
  <c r="J64" i="16"/>
  <c r="I64" i="16"/>
  <c r="H64" i="16"/>
  <c r="G64" i="16"/>
  <c r="F64" i="16"/>
  <c r="E64" i="16"/>
  <c r="D64" i="16"/>
  <c r="C64" i="16"/>
  <c r="B63" i="16"/>
  <c r="B62" i="16"/>
  <c r="B61" i="16"/>
  <c r="B60" i="16"/>
  <c r="B59" i="16"/>
  <c r="B58" i="16"/>
  <c r="B57" i="16"/>
  <c r="B56" i="16"/>
  <c r="B55" i="16"/>
  <c r="B54" i="16"/>
  <c r="G53" i="16"/>
  <c r="B53" i="16" s="1"/>
  <c r="B52" i="16"/>
  <c r="B51" i="16"/>
  <c r="B50" i="16"/>
  <c r="B49" i="16"/>
  <c r="K48" i="16"/>
  <c r="K44" i="16" s="1"/>
  <c r="J48" i="16"/>
  <c r="I48" i="16"/>
  <c r="I44" i="16" s="1"/>
  <c r="H48" i="16"/>
  <c r="F48" i="16"/>
  <c r="F44" i="16" s="1"/>
  <c r="E48" i="16"/>
  <c r="D48" i="16"/>
  <c r="D44" i="16" s="1"/>
  <c r="C48" i="16"/>
  <c r="B47" i="16"/>
  <c r="B46" i="16"/>
  <c r="B45" i="16"/>
  <c r="J44" i="16"/>
  <c r="H44" i="16"/>
  <c r="E44" i="16"/>
  <c r="C44" i="16"/>
  <c r="B41" i="16"/>
  <c r="B40" i="16"/>
  <c r="B39" i="16"/>
  <c r="B38" i="16"/>
  <c r="B37" i="16"/>
  <c r="B36" i="16"/>
  <c r="B35" i="16"/>
  <c r="B34" i="16"/>
  <c r="B33" i="16"/>
  <c r="B32" i="16"/>
  <c r="B31" i="16"/>
  <c r="K30" i="16"/>
  <c r="J30" i="16"/>
  <c r="I30" i="16"/>
  <c r="H30" i="16"/>
  <c r="G30" i="16"/>
  <c r="F30" i="16"/>
  <c r="E30" i="16"/>
  <c r="D30" i="16"/>
  <c r="C30" i="16"/>
  <c r="B29" i="16"/>
  <c r="B28" i="16"/>
  <c r="B27" i="16"/>
  <c r="B26" i="16"/>
  <c r="B25" i="16"/>
  <c r="B24" i="16"/>
  <c r="B23" i="16"/>
  <c r="B22" i="16"/>
  <c r="B21" i="16"/>
  <c r="B20" i="16"/>
  <c r="B19" i="16"/>
  <c r="K18" i="16"/>
  <c r="K17" i="16" s="1"/>
  <c r="K15" i="16" s="1"/>
  <c r="J18" i="16"/>
  <c r="I18" i="16"/>
  <c r="I17" i="16" s="1"/>
  <c r="I15" i="16" s="1"/>
  <c r="H18" i="16"/>
  <c r="G18" i="16"/>
  <c r="G17" i="16" s="1"/>
  <c r="G15" i="16" s="1"/>
  <c r="F18" i="16"/>
  <c r="E18" i="16"/>
  <c r="E17" i="16" s="1"/>
  <c r="E15" i="16" s="1"/>
  <c r="D18" i="16"/>
  <c r="C18" i="16"/>
  <c r="J17" i="16"/>
  <c r="J15" i="16" s="1"/>
  <c r="H17" i="16"/>
  <c r="H15" i="16" s="1"/>
  <c r="F17" i="16"/>
  <c r="F15" i="16" s="1"/>
  <c r="D17" i="16"/>
  <c r="D15" i="16" s="1"/>
  <c r="B16" i="16"/>
  <c r="B14" i="16"/>
  <c r="B13" i="16"/>
  <c r="B12" i="16"/>
  <c r="B10" i="16"/>
  <c r="B9" i="16"/>
  <c r="B8" i="16"/>
  <c r="B7" i="16"/>
  <c r="K5" i="16"/>
  <c r="J5" i="16"/>
  <c r="I5" i="16"/>
  <c r="G5" i="16"/>
  <c r="F5" i="16"/>
  <c r="E5" i="16"/>
  <c r="D5" i="16"/>
  <c r="C5" i="16"/>
  <c r="B5" i="16" s="1"/>
  <c r="B3" i="16"/>
  <c r="C14" i="4" l="1"/>
  <c r="B18" i="16"/>
  <c r="B30" i="16"/>
  <c r="G48" i="16"/>
  <c r="G44" i="16" s="1"/>
  <c r="B44" i="16" s="1"/>
  <c r="B64" i="16"/>
  <c r="C17" i="16"/>
  <c r="B48" i="16" l="1"/>
  <c r="B17" i="16"/>
  <c r="C15" i="16"/>
  <c r="B15" i="16" s="1"/>
</calcChain>
</file>

<file path=xl/comments1.xml><?xml version="1.0" encoding="utf-8"?>
<comments xmlns="http://schemas.openxmlformats.org/spreadsheetml/2006/main">
  <authors>
    <author>Автор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2300,2340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2330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2310,2370</t>
        </r>
      </text>
    </comment>
  </commentList>
</comments>
</file>

<file path=xl/comments2.xml><?xml version="1.0" encoding="utf-8"?>
<comments xmlns="http://schemas.openxmlformats.org/spreadsheetml/2006/main">
  <authors>
    <author>Fin03</author>
  </authors>
  <commentList>
    <comment ref="B14" authorId="0">
      <text>
        <r>
          <rPr>
            <b/>
            <sz val="8"/>
            <color indexed="81"/>
            <rFont val="Tahoma"/>
            <charset val="1"/>
          </rPr>
          <t xml:space="preserve">количество детей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2300,2340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2330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2310,2370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2300,2340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2330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
2310,2370</t>
        </r>
      </text>
    </comment>
  </commentList>
</comments>
</file>

<file path=xl/sharedStrings.xml><?xml version="1.0" encoding="utf-8"?>
<sst xmlns="http://schemas.openxmlformats.org/spreadsheetml/2006/main" count="1618" uniqueCount="400">
  <si>
    <t xml:space="preserve">                                                                 Утверждаю:</t>
  </si>
  <si>
    <t xml:space="preserve">                      (наименование должности лица, утверждающего документ)</t>
  </si>
  <si>
    <t xml:space="preserve">                               (подпись)              (расшифровка подписи)</t>
  </si>
  <si>
    <t>Рассмотрен наблюдательным советом "___" ____________ 20__ г.</t>
  </si>
  <si>
    <t>(в случае, если учреждение автономного типа)</t>
  </si>
  <si>
    <t>План</t>
  </si>
  <si>
    <t>финансово-хозяйственной деятельности</t>
  </si>
  <si>
    <t>Коды</t>
  </si>
  <si>
    <t>I. Сведения о деятельности муниципального учреждения</t>
  </si>
  <si>
    <t>1.3.1.1. на безвозмездной основе;</t>
  </si>
  <si>
    <t>1.3.1.2. на частично платной основе;</t>
  </si>
  <si>
    <t>1.3.1.3. на платной основе.</t>
  </si>
  <si>
    <t>1.3.2. иные услуги:</t>
  </si>
  <si>
    <t>1.3.2.1. муниципальных услуг (работ) сверх муниципального задания;</t>
  </si>
  <si>
    <t>1.3.2.2. сдача имущества в аренду;</t>
  </si>
  <si>
    <t>II. Показатели финансового состояния учреждения</t>
  </si>
  <si>
    <t xml:space="preserve">1. Нефинансовые активы, всего:         </t>
  </si>
  <si>
    <t xml:space="preserve">из них:                                </t>
  </si>
  <si>
    <t xml:space="preserve">в том числе:                           </t>
  </si>
  <si>
    <t xml:space="preserve">2. Финансовые активы, всего            </t>
  </si>
  <si>
    <t xml:space="preserve">3. Обязательства, всего                </t>
  </si>
  <si>
    <t xml:space="preserve">3.3.2. по оплате услуг связи           </t>
  </si>
  <si>
    <t xml:space="preserve">3.3.3. по оплате транспортных услуг    </t>
  </si>
  <si>
    <t xml:space="preserve">3.3.4. по оплате коммунальных услуг    </t>
  </si>
  <si>
    <t xml:space="preserve">3.3.6. по оплате прочих услуг          </t>
  </si>
  <si>
    <t>3.3.7. по приобретению основных средств</t>
  </si>
  <si>
    <t xml:space="preserve">3.3.8. по приобретению нематериальных  </t>
  </si>
  <si>
    <t xml:space="preserve">3.3.11. по оплате прочих расходов      </t>
  </si>
  <si>
    <t xml:space="preserve">3.3.12. по платежам в бюджет           </t>
  </si>
  <si>
    <t xml:space="preserve">3.4.2. по оплате услуг связи           </t>
  </si>
  <si>
    <t xml:space="preserve">3.4.3. по оплате транспортных услуг    </t>
  </si>
  <si>
    <t xml:space="preserve">3.4.4. по оплате коммунальных услуг    </t>
  </si>
  <si>
    <t xml:space="preserve">3.4.6. по оплате прочих услуг          </t>
  </si>
  <si>
    <t>3.4.7. по приобретению основных средств</t>
  </si>
  <si>
    <t xml:space="preserve">3.4.11. по оплате прочих расходов      </t>
  </si>
  <si>
    <t xml:space="preserve">3.4.12. по платежам в бюджет           </t>
  </si>
  <si>
    <t>IV. Показатели хозяйственной деятельности учреждения</t>
  </si>
  <si>
    <t xml:space="preserve">      Наименование показателя      </t>
  </si>
  <si>
    <t xml:space="preserve"> Количество</t>
  </si>
  <si>
    <t>потребителей</t>
  </si>
  <si>
    <t xml:space="preserve">   услуг/   </t>
  </si>
  <si>
    <t xml:space="preserve">Объем работ </t>
  </si>
  <si>
    <t xml:space="preserve">  Полная   </t>
  </si>
  <si>
    <t>(подушевая)</t>
  </si>
  <si>
    <t xml:space="preserve"> стоимость</t>
  </si>
  <si>
    <t xml:space="preserve">  услуги   </t>
  </si>
  <si>
    <t xml:space="preserve"> (работы),</t>
  </si>
  <si>
    <t xml:space="preserve">   руб.    </t>
  </si>
  <si>
    <t xml:space="preserve"> Стоимость  </t>
  </si>
  <si>
    <t xml:space="preserve"> услуги для</t>
  </si>
  <si>
    <t>потребителя,</t>
  </si>
  <si>
    <t xml:space="preserve">    руб.    </t>
  </si>
  <si>
    <t xml:space="preserve">1. Услуги (работы), оказываемые    </t>
  </si>
  <si>
    <t xml:space="preserve">за счет средств местного бюджета   </t>
  </si>
  <si>
    <t xml:space="preserve">в пределах муниципального задания  </t>
  </si>
  <si>
    <t xml:space="preserve">(безвозмездно)                     </t>
  </si>
  <si>
    <t xml:space="preserve">2. Услуги (работы), оказываемые    </t>
  </si>
  <si>
    <t xml:space="preserve">на частично-платной основе         </t>
  </si>
  <si>
    <t xml:space="preserve">3. Услуги (работы), оказываемые    </t>
  </si>
  <si>
    <t xml:space="preserve">на платной основе в пределах       </t>
  </si>
  <si>
    <t xml:space="preserve">муниципального задания             </t>
  </si>
  <si>
    <t xml:space="preserve">4. Услуги, оказываемые сверх       </t>
  </si>
  <si>
    <t xml:space="preserve">муниципального задания на платной  </t>
  </si>
  <si>
    <t xml:space="preserve">основе                             </t>
  </si>
  <si>
    <t>V. Показатели состояния имущества учреждения</t>
  </si>
  <si>
    <t xml:space="preserve">        Наименование показателя        </t>
  </si>
  <si>
    <t xml:space="preserve">1. Общая площадь, кв. м                </t>
  </si>
  <si>
    <t xml:space="preserve">3. Вспомогательная площадь, кв. м      </t>
  </si>
  <si>
    <t>VI. Показатели кадрового состава учреждения</t>
  </si>
  <si>
    <t xml:space="preserve">1. Штатная численность сотрудников     </t>
  </si>
  <si>
    <t xml:space="preserve">учреждения, чел.                       </t>
  </si>
  <si>
    <t>2. Численность сотрудников, работающих</t>
  </si>
  <si>
    <t xml:space="preserve">по гражданско-правовым договорам, чел. </t>
  </si>
  <si>
    <t>3. Средняя заработная плата сотрудника</t>
  </si>
  <si>
    <t xml:space="preserve">учреждения, руб.                       </t>
  </si>
  <si>
    <t xml:space="preserve">- за счет бюджетных средств, руб.      </t>
  </si>
  <si>
    <t xml:space="preserve">- за счет доходов от приносящей доход  </t>
  </si>
  <si>
    <t xml:space="preserve">деятельности, руб.                     </t>
  </si>
  <si>
    <t>Главный бухгалтер бюджетного               Руководитель бюджетного</t>
  </si>
  <si>
    <t>(автономного) учреждения                   (автономного) учреждения</t>
  </si>
  <si>
    <t>Форма по КФД</t>
  </si>
  <si>
    <t>по ОКПС</t>
  </si>
  <si>
    <t>по ОКЕЙ</t>
  </si>
  <si>
    <t xml:space="preserve">        (Ф.И.О.)                                     (Ф.И.О.)</t>
  </si>
  <si>
    <t>Лим Хе Ок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</si>
  <si>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</si>
  <si>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муниципального учреждения </t>
  </si>
  <si>
    <t>Департамент образования администрации города Южно-Сахалинска</t>
  </si>
  <si>
    <t>1.1. Цели деятельности муниципального учреждения: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любовь к окружающей природе, Родине, семье, формирование здорового образа жизни</t>
  </si>
  <si>
    <t xml:space="preserve">1.2. Виды деятельности муниципального учреждения: - реализация программ начального общего, основного общего, среднего (полного) общего образования в соответствии с федеральными государственными образовательными стандартами;
- реализация дополнительных образовательных программ и оказание дополнительных образовательных услуг, в том числе и платные, за пределами основных образовательных программ;
  - материально-техническое обеспечение и оснащение образовательного процесса; 
- подбор, прием на работу и расстановка кадров, ответственность за уровень их квалификации;
- использование и совершенствование методик образовательного процесса и образовательных технологий;
- разработка и утверждение образовательных программ и учебных планов, рабочих программ учебных курсов, предметов, дисциплин (модулей);
- разработка и утверждение по согласованию с Департаментом образования годовых календарных учебных графиков;
- установление структуры управления деятельностью образовательного учреждения, штатного расписания, распределение должностных обязанностей;
- установление заработной платы работников образовательного учреждения, в том числе надбавок и доплат к должностным окладам, порядка и размеров их премирования;
- разработка и принятие локальных актов образовательного учреждения;
- формирование контингента обучающихся, воспитанников в пределах оговоренной лицензией квоты;
- осуществление образовательного процесса в соответствии с уставом образовательного учреждения, лицензией и свидетельством с государственной аккредитации;
- осуществление текущего контроля успеваемости и промежуточной аттестации обучающихся образовательного учреждения;
- создание в образовательном учреждении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образовательного учреждения;
- определение списка учебников в соответствии с утвержденными федеральными перечнями учебников, рекомендованных или допущенных к использованию в образовательном процессе; 
- обеспечение функционирования системы внутреннего мониторинга качества образования в образовательном учреждении;
- обеспечение создания и ведения официального сайта образовательного учреждения в сети Интернет
</t>
  </si>
  <si>
    <t>1.3. Перечень услуг (работ), оказываемых (выполняемых): учреждение является некоммерческой организацией, созданной для оказания услуг среднего(полного) общего образования, в целях осуществления предусмотренных законодательством Российской Федерации полномочий органов местного самоуправления в сфере образования</t>
  </si>
  <si>
    <t>1.3.2.3. гранты</t>
  </si>
  <si>
    <t>по состоянию на 01.10.2012, руб</t>
  </si>
  <si>
    <t>Квашина Л.И.</t>
  </si>
  <si>
    <t>Шут Н.В.</t>
  </si>
  <si>
    <t>Югай И.Ю.</t>
  </si>
  <si>
    <t>Ким М.Д.</t>
  </si>
  <si>
    <t>Евдокимова Л.А.</t>
  </si>
  <si>
    <t>Тен Е.В.</t>
  </si>
  <si>
    <t>Гриценко С.П.</t>
  </si>
  <si>
    <t>Питание 302</t>
  </si>
  <si>
    <t>Род плата 205</t>
  </si>
  <si>
    <t xml:space="preserve">1.1. Общая балансовая стоимость   недвижимого муниципального имущества,    всего     </t>
  </si>
  <si>
    <t xml:space="preserve">1.1.1. Стоимость имущества,закрепленного собственником имущества  за муниципальным учреждением на праве  оперативного управления   </t>
  </si>
  <si>
    <t xml:space="preserve">1.1.2. Стоимость имущества, приобретенного муниципальным  учреждением за счет выделенных собственником имущества учреждения средств               </t>
  </si>
  <si>
    <t xml:space="preserve">1.1.3. Стоимость имущества,            
приобретенного муниципальным           
учреждением за счет доходов, полученных
от платной и иной приносящей доход     
деятельности                           
</t>
  </si>
  <si>
    <t xml:space="preserve">1.1.4. Остаточная стоимость недвижимого
муниципального имущества               
</t>
  </si>
  <si>
    <t xml:space="preserve">1.2.1. Общая балансовая стоимость особо
ценного движимого имущества            
</t>
  </si>
  <si>
    <t xml:space="preserve">1.2.2. Остаточная стоимость особо      ценного движимого имущества      </t>
  </si>
  <si>
    <t xml:space="preserve">2.1. Дебиторская задолженность по доходам, полученным за счет средств местного бюджета         </t>
  </si>
  <si>
    <t xml:space="preserve">2.2. Дебиторская задолженность за счет средств местного бюджета, всего:                    </t>
  </si>
  <si>
    <t>2.2.1. по выданным авансам на услуги связи</t>
  </si>
  <si>
    <t xml:space="preserve">2.2.2. по выданным авансам на транспортные услуги             </t>
  </si>
  <si>
    <t xml:space="preserve">2.2.3. по выданным авансам   на коммунальные услуги           </t>
  </si>
  <si>
    <t xml:space="preserve">2.2.4. по выданным авансам на услуги по содержанию имущества   </t>
  </si>
  <si>
    <t>2.2.5. по выданным авансам на прочие услуги</t>
  </si>
  <si>
    <t xml:space="preserve">2.2.6. по выданным авансам на приобретение основных средств      </t>
  </si>
  <si>
    <t xml:space="preserve">2.2.7. по выданным авансам  на приобретение нематериальных активов           </t>
  </si>
  <si>
    <t xml:space="preserve">2.2.8. по выданным авансам  на приобретение непроизведенных активов     </t>
  </si>
  <si>
    <t xml:space="preserve">2.2.9. по выданным авансам   на приобретение материальных запасов          </t>
  </si>
  <si>
    <t>2.2.10. по выданным авансам на прочие  расходы</t>
  </si>
  <si>
    <t xml:space="preserve">2.3. Дебиторская задолженность         
по выданным авансам за счет доходов,   
полученных от платной и иной приносящей
доход деятельности, всего:             
 </t>
  </si>
  <si>
    <t>2.3.1. по выданным авансам на услуги   связи</t>
  </si>
  <si>
    <t xml:space="preserve">2.3.2. по выданным авансам  на транспортные услуги                </t>
  </si>
  <si>
    <t xml:space="preserve">2.3.3. по выданным авансам  на коммунальные услуги          </t>
  </si>
  <si>
    <t xml:space="preserve">2.3.4. по выданным авансам на услуги по содержанию имущества  </t>
  </si>
  <si>
    <t xml:space="preserve">2.3.5. по выданным авансам на прочие   услуги </t>
  </si>
  <si>
    <t xml:space="preserve">2.3.6. по выданным авансам  на приобретение основных средств </t>
  </si>
  <si>
    <t xml:space="preserve">2.3.7. по выданным авансам   на приобретение нематериальных активов          </t>
  </si>
  <si>
    <t xml:space="preserve">2.3.8. по выданным авансам  на приобретение непроизведенных активов           </t>
  </si>
  <si>
    <t xml:space="preserve">2.3.9. по выданным авансам на приобретение материальных запасов             </t>
  </si>
  <si>
    <t xml:space="preserve">2.3.10. по выданным авансам на прочие расходы </t>
  </si>
  <si>
    <t>02.03.11 дебиторская задолженность по оплате проезда в отпуск и выезда из РКС</t>
  </si>
  <si>
    <t xml:space="preserve">3.1. Обязательства по кредитам  в коммерческих банках        </t>
  </si>
  <si>
    <t xml:space="preserve">3.2. Просроченная кредиторская  задолженность       </t>
  </si>
  <si>
    <t xml:space="preserve">3.3. Кредиторская задолженность  по расчетам с поставщиками  и подрядчиками за счет средств местного бюджета, всего:           </t>
  </si>
  <si>
    <t xml:space="preserve">3.3.1. по начислениям на выплаты по оплате труда       </t>
  </si>
  <si>
    <t xml:space="preserve">3.3.5. по оплате услуг по содержанию имущества  </t>
  </si>
  <si>
    <t xml:space="preserve">3.3.9. по приобретению непроизведенных активов  </t>
  </si>
  <si>
    <t xml:space="preserve">3.3.10. по приобретению материальных запасов      </t>
  </si>
  <si>
    <t xml:space="preserve">3.3.13. по прочим расчетам  с кредиторами             </t>
  </si>
  <si>
    <t>3.3.14. Кредиторская задолженность по оплате проезда в отпуск и выезда из РКС</t>
  </si>
  <si>
    <t xml:space="preserve">3.4. Кредиторская задолженность по  расчетам с поставщиками и подрядчиками за счет доходов, полученных от платной и иной приносящей доход деятельности, всего:    </t>
  </si>
  <si>
    <t xml:space="preserve">3.4.1. по начислениям на выплаты   по оплате труда      </t>
  </si>
  <si>
    <t xml:space="preserve">3.4.5. по оплате услуг по содержанию   имущества </t>
  </si>
  <si>
    <t xml:space="preserve">3.4.8. по приобретению нематериальных  активов  </t>
  </si>
  <si>
    <t xml:space="preserve">3.4.9. по приобретению непроизведенных активов  </t>
  </si>
  <si>
    <t xml:space="preserve">3.4.10. по приобретению материальных   запасов     </t>
  </si>
  <si>
    <t xml:space="preserve">3.4.13. по прочим расчетам  с кредиторами              </t>
  </si>
  <si>
    <t>по состоянию на 01.10.2012, руб.</t>
  </si>
  <si>
    <t>Ким Н.В.</t>
  </si>
  <si>
    <t xml:space="preserve">2. Основная площадь (используемая для оказания услуг), кв. м       </t>
  </si>
  <si>
    <t xml:space="preserve">4. Количество помещений для оказания   услуг, ед. в том числе количество помещений, отремонтированных за последние 5 лет, ед.  </t>
  </si>
  <si>
    <t xml:space="preserve">5. Площадь помещений, сданных в аренду, кв. м    </t>
  </si>
  <si>
    <t xml:space="preserve">6. Количество помещений, сданных в аренду, ед.         </t>
  </si>
  <si>
    <t xml:space="preserve">7. Стоимость аренды 1 кв. м площади  учреждения (по фактически заключенным  договорам аренды), руб.       </t>
  </si>
  <si>
    <t xml:space="preserve">Иная приносящая доход деятельность </t>
  </si>
  <si>
    <t>Предоставление общедоступного и бесплатного начального общего, основного общего, среднего (полного) общего образования</t>
  </si>
  <si>
    <t>1.3.1. муниципальных услуг (работ) в пределах муниципального задания (предоставление общедоступного и бесплатного начального общего, основного общего, среднего (полного) общего образования):</t>
  </si>
  <si>
    <t>Заместитель начальника Департамента образования</t>
  </si>
  <si>
    <t>1.2. Общая балансовая стоимость движимого муниципального имущества</t>
  </si>
  <si>
    <t>На 1 января 2014 года (планового),руб.</t>
  </si>
  <si>
    <t xml:space="preserve">На 1 января 2015 года, руб.   </t>
  </si>
  <si>
    <t>на 2015 год</t>
  </si>
  <si>
    <t xml:space="preserve">                                                 "30" декабря 2014 г.</t>
  </si>
  <si>
    <t xml:space="preserve"> N п/п </t>
  </si>
  <si>
    <t xml:space="preserve">Наименование показателя </t>
  </si>
  <si>
    <t xml:space="preserve">  Код строки по балан-су  </t>
  </si>
  <si>
    <t xml:space="preserve">Код по КОСГУ </t>
  </si>
  <si>
    <t>Дополнительная класификация</t>
  </si>
  <si>
    <t>Всего, тыс. руб.</t>
  </si>
  <si>
    <t xml:space="preserve">                           В том числе                                             </t>
  </si>
  <si>
    <t xml:space="preserve">операции по лицевым счетам,  открытым в Финансовом управлении, тыс. руб.              </t>
  </si>
  <si>
    <t xml:space="preserve">операции по счетам,             </t>
  </si>
  <si>
    <t>открытым в кредитных организациях, тыс. руб.</t>
  </si>
  <si>
    <t xml:space="preserve">лицевой счет для субсидии на выполнение муниципального задания и для иной деятельности        </t>
  </si>
  <si>
    <t>лицевой счет для целевых субсидий, в т.ч. Исполне-ние публичных обяза-тельств</t>
  </si>
  <si>
    <t>для субсидии на выполнение муниципального задания и для иной деятельности</t>
  </si>
  <si>
    <t>Всего:</t>
  </si>
  <si>
    <t>бюджет-ные средства</t>
  </si>
  <si>
    <t xml:space="preserve">    иная деятельность     </t>
  </si>
  <si>
    <t>бюджетные средства</t>
  </si>
  <si>
    <t>сч.20</t>
  </si>
  <si>
    <t xml:space="preserve">от оказания платных услуг в пределах муници- пального задания </t>
  </si>
  <si>
    <t>от собствен- ности</t>
  </si>
  <si>
    <t>осталь-ная</t>
  </si>
  <si>
    <t>сч.21</t>
  </si>
  <si>
    <t xml:space="preserve">1.  </t>
  </si>
  <si>
    <t xml:space="preserve">Планируемый остаток средств на начало планируемого года      </t>
  </si>
  <si>
    <t xml:space="preserve">  x   </t>
  </si>
  <si>
    <t xml:space="preserve">2.  </t>
  </si>
  <si>
    <t xml:space="preserve">Поступления, всего     </t>
  </si>
  <si>
    <t>х</t>
  </si>
  <si>
    <t xml:space="preserve">Поступления по МП "Развитие образования в городском округе "Город Южно-Сахалинск" на 2015-2020 Годы", всего     </t>
  </si>
  <si>
    <t xml:space="preserve">в том числе:      </t>
  </si>
  <si>
    <t>Подпрограмма 2 "Повышение качества и доступности общего образования"</t>
  </si>
  <si>
    <t>Х</t>
  </si>
  <si>
    <t>01020702012020040000</t>
  </si>
  <si>
    <t>01020702012020042001</t>
  </si>
  <si>
    <t>01020702012020042002</t>
  </si>
  <si>
    <t>01020702012020042003</t>
  </si>
  <si>
    <t>01020702012020042004</t>
  </si>
  <si>
    <t>01020702012020042010</t>
  </si>
  <si>
    <t>01020702012020042027</t>
  </si>
  <si>
    <t>01020702012020042054</t>
  </si>
  <si>
    <t>01020702012020042063</t>
  </si>
  <si>
    <t>01020702012020042064</t>
  </si>
  <si>
    <t>01020702012020062008</t>
  </si>
  <si>
    <t>01020702012622352050</t>
  </si>
  <si>
    <t>01020702012622352052</t>
  </si>
  <si>
    <t>01020702012622352060</t>
  </si>
  <si>
    <t>01020702012622352061</t>
  </si>
  <si>
    <t>01020702012625052041</t>
  </si>
  <si>
    <t>01020702012625052043</t>
  </si>
  <si>
    <t>01020702012625052040</t>
  </si>
  <si>
    <t>01020702012625052049</t>
  </si>
  <si>
    <t>01020702012622352056</t>
  </si>
  <si>
    <t>Подпрограмма 3 "Развитие системы воспитания, дополнительного образования и социальной защиты детей"</t>
  </si>
  <si>
    <t>Мероприятие 3.2.5 Материально-техническое оснащение образовательных организаций, реализующих общеобразовательные дополнительные программы</t>
  </si>
  <si>
    <t>01020702013020050000</t>
  </si>
  <si>
    <t>Подпрограмма 4 "Организация отдыха, оздоровления и занятости детей, подростков и молодежи"</t>
  </si>
  <si>
    <t>00000707014020053020</t>
  </si>
  <si>
    <t>00000707014040053020</t>
  </si>
  <si>
    <t>00000401014621852138</t>
  </si>
  <si>
    <t>00000401014040050000</t>
  </si>
  <si>
    <t>Подпрограмма 5 "Безопасность образовательных учреждений"</t>
  </si>
  <si>
    <t>01020702015010050000</t>
  </si>
  <si>
    <t>01020702015020062005</t>
  </si>
  <si>
    <t>01020702015020050000</t>
  </si>
  <si>
    <t>01020702015020000000</t>
  </si>
  <si>
    <t>01020702015030062005</t>
  </si>
  <si>
    <t>01020702015030062008</t>
  </si>
  <si>
    <t>Подпрограмма 6 "Развитие кадрового потенциала"</t>
  </si>
  <si>
    <t>01020702570621052054</t>
  </si>
  <si>
    <t>01020702016625052016</t>
  </si>
  <si>
    <t>01020702016625052014</t>
  </si>
  <si>
    <t>00001003016610242170</t>
  </si>
  <si>
    <t>00001003016810152007</t>
  </si>
  <si>
    <t>00001003016621252162</t>
  </si>
  <si>
    <t>00001003016010053107</t>
  </si>
  <si>
    <t>01020702016625052425</t>
  </si>
  <si>
    <t>01020702016622352751</t>
  </si>
  <si>
    <t>01020702016622352794</t>
  </si>
  <si>
    <t>Подпрограмма 7 "Строительство, реконструкция и капитальные ремонты образовательных учреждений"</t>
  </si>
  <si>
    <t>01020702017040062005</t>
  </si>
  <si>
    <t>01020702017630162225</t>
  </si>
  <si>
    <t>01020702017630162029</t>
  </si>
  <si>
    <t>01020702017040063225</t>
  </si>
  <si>
    <t>Подпрограмма 8 "Здоровое питание"</t>
  </si>
  <si>
    <t>Гранты</t>
  </si>
  <si>
    <t>.01010701560420922370</t>
  </si>
  <si>
    <t>2.7.</t>
  </si>
  <si>
    <t xml:space="preserve">Поступления от реализации ценных бумаг       </t>
  </si>
  <si>
    <t xml:space="preserve">3.  </t>
  </si>
  <si>
    <t xml:space="preserve">Планируемый остаток средств на конец планируемого года      </t>
  </si>
  <si>
    <t>01020702018020040000</t>
  </si>
  <si>
    <t>01020702018050062008</t>
  </si>
  <si>
    <t>01020702018621952801</t>
  </si>
  <si>
    <t>01020702018622752802</t>
  </si>
  <si>
    <t>01020702018625052046</t>
  </si>
  <si>
    <t>Доходы от приносящей доход деятельности</t>
  </si>
  <si>
    <t>Платные услуги</t>
  </si>
  <si>
    <t>00000702000000022300</t>
  </si>
  <si>
    <t>Спонсорские средства</t>
  </si>
  <si>
    <t>00000702000000022310</t>
  </si>
  <si>
    <t>Доходы от сдачи в аренду имущества</t>
  </si>
  <si>
    <t>00000702000000022330</t>
  </si>
  <si>
    <t>Оздоровление детей (лагерь)</t>
  </si>
  <si>
    <t>00000707560432222310</t>
  </si>
  <si>
    <t>МП "Охрана окружающей среды в городском округе "Город Южно-Сахалинск" на 2015-2020 годы</t>
  </si>
  <si>
    <t>Подпрограмма "Отходы производства и потребления в городском округе "Город Южно-Сахалинск"</t>
  </si>
  <si>
    <t>Прочие работы, услуги (Мероприятие Обеспечение экологической безопасности жителей городского округа в сфере обращения с отходами производства и потребления)</t>
  </si>
  <si>
    <t>00000605201020050000</t>
  </si>
  <si>
    <t xml:space="preserve">4.  </t>
  </si>
  <si>
    <t xml:space="preserve">Выплаты ,  всего:   </t>
  </si>
  <si>
    <t xml:space="preserve">Выплаты по МП "Развитие образования в городском округе "Город Южно-Сахалинск" на 2015-2020 Годы",  всего:   </t>
  </si>
  <si>
    <t xml:space="preserve">Увеличение стоимости основных средств (Приобретение мебели и оборудования) (Мероприятие 2.2.2. Реализация требований федеральных государственных образовательных стандартов, в том числе:укрепление материально-технической базы и создание оптимальных условий для обучения и воспитания в образовательных организациях) </t>
  </si>
  <si>
    <t>Заработная плата ,выходное пособие, Региональные звания 
"Педагог 1-й и высокой квалификации", выплата надбавки работникам, имеющим почетное звание "Заслуженный педагог РФ"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</si>
  <si>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Заработная плата (Мероприятие 2.2.2. Реализация требований федеральных государственных образовательных стандартов, в том числе:
- укрепление материально-технической базы и создание оптимальных условий для обучения и воспитания в образовательных организациях)</t>
  </si>
  <si>
    <t>Заработная плата (Мероприятие 2.2.7 Предоставление услуги по реализации основных общеобразовательных программ в группах кратковременного пребывания для детей дошкольного возраста не посещающих дошкольные образовательные организации)</t>
  </si>
  <si>
    <t>Заработная плата (Мероприятие 2.6.1. Обеспечение условий для детей-инвалидов, обучающихся на дому, с применением дистанционных образовательных технологий)</t>
  </si>
  <si>
    <t>Заработная плата (Мероприятие 2.3.1. Предоставление начального общего, основного общего, среднего общего образования в специальных (коррекционных) образовательных организациях для обучающихся, воспитанников с ограниченными возможностями здоровья)</t>
  </si>
  <si>
    <t>0102070201262052041</t>
  </si>
  <si>
    <t>Начисление на оплату труда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</si>
  <si>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Начисление на оплату труда (дополнительные гарантии молодежи)(Мероприятие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</si>
  <si>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Начисления на выплаты по оплате труда (Мероприятие 2.2.2. Реализация требований федеральных государственных образовательных стандартов, в том числе:
- укрепление материально-технической базы и создание оптимальных условий для обучения и воспитания в образовательных организациях)</t>
  </si>
  <si>
    <t>Начисления на выплаты по оплате труда (Мероприятие 2.2.7 Предоставление услуги по реализации основных общеобразовательных программ в группах кратковременного пребывания для детей дошкольного возраста не посещающих дошкольные образовательные организации)</t>
  </si>
  <si>
    <t>Начисления на выплаты по оплате труда (Мероприятие 2.6.1. Обеспечение условий для детей-инвалидов, обучающихся на дому, с применением дистанционных образовательных технологий)</t>
  </si>
  <si>
    <t>Начисления на выплаты по оплате труда (Мероприятие 2.3.1. Предоставление начального общего, основного общего, среднего общего образования в специальных (коррекционных) образовательных организациях для обучающихся, воспитанников с ограниченными возможностями здоровья)</t>
  </si>
  <si>
    <t>Прочие выплаты (в том числе переезд,ежемесячное пособие  до 3 х лет,выплата суточных
при командировани и и др.)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</si>
  <si>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Прочие выплаты (Проезд в отпуск )(Мероприятие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</si>
  <si>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Услуги связи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</si>
  <si>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Транспортные услуги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</si>
  <si>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Транспортные услуги ( по РГС подвоз детей МБОУ СОШ № ,4,11,13)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</si>
  <si>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 xml:space="preserve">Коммунальные услуги (Отпуск тепловой энергии)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 </t>
  </si>
  <si>
    <t>Коммунальные услуги (Отпуск электрической энергии)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</si>
  <si>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Заработная плата</t>
  </si>
  <si>
    <t>01010701011020042002</t>
  </si>
  <si>
    <t>Коммунальные услуги (Водоснабжение,водоотведение)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</si>
  <si>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Коммунальные услуги (Мероприятие 2.3.1. Предоставление начального общего, основного общего, среднего общего образования в специальных (коррекционных) образовательных организациях для обучающихся, воспитанников с ограниченными возможностями здоровья)</t>
  </si>
  <si>
    <t>Работы, услуги по содержанию имущества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</si>
  <si>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Прочие выплаты (в том числе переезд,ежемесячное пособие  до 3 х лет,выплата суточных при командировани и и др.) кредиторская задолженность на реализацию концепции повышения  заработной платы</t>
  </si>
  <si>
    <t>01010701011020040000</t>
  </si>
  <si>
    <t>Реализация Концепции повышения зараб. платы работников учреждений бюджетной сферы Сах. области на 2013-2017 годы за счет межбюджетных трансфертов</t>
  </si>
  <si>
    <t>Прочие работы, услуги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</si>
  <si>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Прочие работы, услуги (Мероприятие 2.3.1. Предоставление начального общего, основного общего, среднего общего образования в специальных (коррекционных) образовательных организациях для обучающихся, воспитанников с ограниченными возможностями здоровья)</t>
  </si>
  <si>
    <t>Прочие расходы  ( в том числе пеня,госпошлина,судебные расходы,индексация,  и др.)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</si>
  <si>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 xml:space="preserve"> Увеличение стоимости основных средств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</si>
  <si>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Мероприятие 2.2.2. Реализация требований федеральных государственных образовательных стандартов, в том числе:
- укрепление материально-технической базы и создание оптимальных условий для обучения и воспитания в образовательных организациях</t>
  </si>
  <si>
    <t xml:space="preserve">Увеличение стоимости основных средств (Мероприятие 2.3.2.  Оснащение образовательных организаций специализированным учебным, учебно-наглядным и учебно-производственным оборудованием) </t>
  </si>
  <si>
    <t>Увеличение стоимости материальных запасов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</si>
  <si>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Увеличение стоимости материальных запасов (медикаменты и перевязочные средства, аптечки)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</si>
  <si>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01010701011020042010</t>
  </si>
  <si>
    <t>Увеличение стоимости материальных запасов (ГСМ) (Мероприятие 2.2.1. Предоставление общедоступного и бесплатного начального общего, основного общего, среднего общего образования, дополнительного образования в общеобразовательных организациях)</t>
  </si>
  <si>
    <t>Увеличение стоимости материальных запасов (Мероприятие 2.2.2. Реализация требований федеральных государственных образовательных стандартов, в том числе:
- укрепление материально-технической базы и создание оптимальных условий для обучения и воспитания в образовательных организациях)</t>
  </si>
  <si>
    <t>Увеличение стоимости материальных запасов (Мероприятие 2.2.7 Предоставление услуги по реализации основных общеобразовательных программ в группах кратковременного пребывания для детей дошкольного возраста не посещающих дошкольные образовательные организации)</t>
  </si>
  <si>
    <t>Увеличение стоимости материальных запасов (Мероприятие 2.3.3. Обеспечение учебниками и учебными пособиями муниципальной специальной (коррекционной) образовательной организации )</t>
  </si>
  <si>
    <t>Увеличение стоимости материальных запасов (Мероприятие 2.3.2.Оснащение образовательных организаций специализированным учебным, учебно-наглядным и учебно-производственным оборудованием)</t>
  </si>
  <si>
    <t>в том числе:</t>
  </si>
  <si>
    <t>Прочие работы, услуги (Мероприятие 4.4.2. Организация отдыха детей, в том числе детей, оказавшихся в трудной жизненной ситуации, в оздоровительных лагерях дневного пребывания, профильных лагерях)</t>
  </si>
  <si>
    <t>Прочие работы, услуги (Мероприятие 4.4.6. Трудоустройство несовершеннолетних граждан в возрасте от 14 до 18 лет)</t>
  </si>
  <si>
    <t xml:space="preserve"> Прочие расходы (Мероприятие 4.4.3. Проведение конкурса  программ в сфере отдыха, оздоровления и занятости детей и подростков)</t>
  </si>
  <si>
    <t>Увеличение стоимсоти материальных запасов (Мероприятие 4.2.1. Укрепление материально-технической базы оздоровительных лагерей при учреждениях образования, культуры и спорта )</t>
  </si>
  <si>
    <t>Работы, услуги по содержанию имущества (Мероприятие 5.3.3. Ремонт ограждения, кровли)</t>
  </si>
  <si>
    <t>Работы, услуги по содержанию имущества (Мероприятие 5.2.1. Ремонт электрических сетей)</t>
  </si>
  <si>
    <t>Работы, услуги по содержанию имущества (Мероприятие 5.2.2. Снятие горючей отделки со стен помещений)</t>
  </si>
  <si>
    <t>Работы, услуги по содержанию имущества  (Мероприятие 5.2.3. Капитальный ремонт фасада)</t>
  </si>
  <si>
    <t>Работы, услуги по содержанию имущества (Мероприятие 5.2.5. Ремонт и наладка АПС и СОиУЭпП)</t>
  </si>
  <si>
    <t>Работы, услуги по содержанию имущества (Мероприятие 5.2.6. Ремонт пожарных лестниц)</t>
  </si>
  <si>
    <t>Работы, услуги по содержанию имущества (Мероприятие 5.3.1. Ремонт ограждения территории)</t>
  </si>
  <si>
    <t>Прочие работы, услуги (Мероприятие 5.1.3. Установка наружного освещения)</t>
  </si>
  <si>
    <t>Прочие работы, услуги (Мероприятие 5.2.4. Монтаж и наладка АПС и СОиУЭпП)</t>
  </si>
  <si>
    <t>Прочие работы, услуги (Мероприятие 5.3.2.  Установка системы видеонаблюдения)</t>
  </si>
  <si>
    <t>01020702015010000000</t>
  </si>
  <si>
    <t>Увеличение стоимости основных средств (Мероприятие 5.2.7. Приобретение ящиков для пожарных кранов)</t>
  </si>
  <si>
    <t>Заработная плата (Мероприятие 6.1.1.Предоставление мер социальной поддержки работникам образовательных организаций в соответствии с законами Сахалинской области)</t>
  </si>
  <si>
    <t>Заработная плата (Мероприятие 6.1.2. Реализация Указов Президента РФ)</t>
  </si>
  <si>
    <t>Прочие выплаты (Мероприятие 6.1.1.Предоставление мер социальной поддержки работникам образовательных организаций в соответствии с законами Сахалинской области)</t>
  </si>
  <si>
    <t>Начисления на выплаты по оплате труда (Мероприятие 6.1.2. Реализация Указов Президента РФ)</t>
  </si>
  <si>
    <t>Пособия по социальной помощи населению (Мероприятие 6.1.1.Предоставление мер социальной поддержки работникам образовательных организаций в соответствии с законами Сахалинской области)</t>
  </si>
  <si>
    <t>Работы, услуги по содержанию имущества (Мероприятие 7.4.1. Капитальный ремонт общеобразовательных учреждений)</t>
  </si>
  <si>
    <t>Прочие работы, услуги (Мероприятие 8.6.1. Организация питания учащихся   1-4 классов МБОУ за счет  бюджетных средств)</t>
  </si>
  <si>
    <t>Прочие работы, услуги (Мероприятие 8.6.2. Организация питания  детей из малоимущих семей и детей, находящихся в социально-опасном положении, обучающихся в  5-11 классах общеобразовательных учреждений. за счет  бюджетных средств)</t>
  </si>
  <si>
    <t>Прочие работы, услуги (Мероприятие 8.6.3. Организация двухразового питания учащихся МБОУ СКОШ 8 вида)</t>
  </si>
  <si>
    <t>01010701018020000000</t>
  </si>
  <si>
    <t>Увеличение стоимости основных средств (Мероприятие 8.5.2 Укрепление технической базы и модернизация технологического и холодильного оборудования)</t>
  </si>
  <si>
    <t>Увеличение стоимости материальных запасов (Мероприятие 8.2.3 Подготовка и проведение ежегодного муниципального конкурса  на лучшую организацию дошкольного и школьного питания среди образовательных организация)</t>
  </si>
  <si>
    <t>Выплаты на выполнение от приносящей доход деятельности по общеобразовательным учреждениям:</t>
  </si>
  <si>
    <t xml:space="preserve">Прочие выплаты </t>
  </si>
  <si>
    <t xml:space="preserve">Начисление на оплату труда </t>
  </si>
  <si>
    <t>Услуги связи</t>
  </si>
  <si>
    <t>Транспортные услуги</t>
  </si>
  <si>
    <t>Отпуск тепловой энергии</t>
  </si>
  <si>
    <t>Отпуск электрической энергии</t>
  </si>
  <si>
    <t>Водоснабжение, водоотведение</t>
  </si>
  <si>
    <t>Работы, услуги по содержанию имущества</t>
  </si>
  <si>
    <t xml:space="preserve">Прочие услуги </t>
  </si>
  <si>
    <t>Прочие расходы</t>
  </si>
  <si>
    <t>Увеличение стоимости основных средств (в том числе мебели сроком использования до 1 года; 
хозяйственного инвентаря; инструментов (в ключая музыкальных); спортинвентаря; медицинского инвентаря и инструментария; ковров и ковровых изделий (включая театральные костюмы); изделия текстительные, швейные (кроме одежды, включая шторы, чехлы для машин и другое); напольного покрытия; приобретение наглядных пособий и экспонатов, учебно-методических программ; противопожарнго  инвентаря (включая багор, огнетушитель и другое); флеш-накопителей, аппаратов телефонных; оснастка печати; пополнение библиотечного фонда и прочие расходы, не отнесенные к другим статьям).</t>
  </si>
  <si>
    <t>Увеличение стоимости основных средств (приобретение мебели, облрудования, спортинвентаря, медоборудования)</t>
  </si>
  <si>
    <t>Увеличение стоимости материальных запасов (электротовары, мыло, щетки, ветошь  противопожарные принадлежности, 
книжная и иная печатная продукция, расходный материал, материалы для коммутационного оборудования и структурированных кабельных сетей, лопаты, ведро, швабры, лейки, моющие, дезинфицирующие и чистящие средства ( в том числе хлоросодержащие); запасные части ко всем видам транспорта, всех видов техники, связи, вычислительной и организационной техники, сантехнике, теплотехнике, электрике и др.), учебно-наглядные пособия, спортинвентарь (скакалки, гантели, мячи резиновые, обручи и др.)</t>
  </si>
  <si>
    <t>Увеличение стоимсоти материальных запасов (Мягкий инвентарь, в том числе костюмы, халаты,шапочки, рукавицы, сапоги и др.)</t>
  </si>
  <si>
    <t>Увеличение стоимости материальных запасов (канцелярские товары)</t>
  </si>
  <si>
    <t>Увеличение стоимости материальных запасов ( расходный материал)</t>
  </si>
  <si>
    <t>Прочие выплаты (суточные)</t>
  </si>
  <si>
    <t xml:space="preserve">Прочие работы, услуги </t>
  </si>
  <si>
    <t>Выплаты за счет средств от сдачи в аренду имущества</t>
  </si>
  <si>
    <t>Работы, услуги по содержанию имущества (текущий ремонт, сантехнические работы, электротехнические работы и др.)</t>
  </si>
  <si>
    <t xml:space="preserve">Прогчие работы, услуги </t>
  </si>
  <si>
    <t xml:space="preserve">Увеличение стоимости основных средств </t>
  </si>
  <si>
    <t>Увеличение стоимости материальных запасов</t>
  </si>
  <si>
    <t>Оздоровительный лагерь</t>
  </si>
  <si>
    <t>Прочие работы, услуги (в т.ч. культурно-массовые мероприятия)</t>
  </si>
  <si>
    <t>00000707014040052170</t>
  </si>
  <si>
    <t>III. Показатели по поступлениям и выплатам на 2017 год</t>
  </si>
  <si>
    <t xml:space="preserve">Муниципальная программа "Развития образования в городском округе "Город Южно-Сахалинск" на 2015-2020 годы". </t>
  </si>
  <si>
    <t>III. Показатели по поступлениям и выплатам на 2015 год</t>
  </si>
  <si>
    <t>III. Показатели по поступлениям и выплатам на 2016 год</t>
  </si>
  <si>
    <t>Основное мероприятие 2.2 "Повышение качества образования"</t>
  </si>
  <si>
    <t>Основное мероприятие 2.3 " Развитие инклюзивного образования"</t>
  </si>
  <si>
    <t>Основное мероприятие 2.6 "Создание условий для внедрения электронного обучения и дистанционных образовательных технологий"</t>
  </si>
  <si>
    <t>Основное мероприятие 3.2 " Повышение качества дополнительного образования"</t>
  </si>
  <si>
    <t>Основное мероприятие 4.2 " Укрепление материально-технической базы оздоровительных лагерей"</t>
  </si>
  <si>
    <t>Основное мероприятие 4.4 " Организация содержательного досуга и занятости несовершеннолетних в каникулярный период"</t>
  </si>
  <si>
    <t>Основное мероприятие 5.1 "Ликвидация травмоопасных факторов и предупреждение несчастных случаев на территориях образовательных учреждений"</t>
  </si>
  <si>
    <t>Основное меропритяие 5.2 " Обеспечение пожарной безопасности на территориях образовательных организаций"</t>
  </si>
  <si>
    <t>Основное мероприятие 5.3 "Обеспечение антитеррористической защищенности на территориях образовательных организаций"</t>
  </si>
  <si>
    <t>Основное мероприятие 6.1 "Социальные гарантии работникам образования"</t>
  </si>
  <si>
    <t>Основное мероприятие 7.4 " Капитальный ремонт общеобразовательных учреждений"</t>
  </si>
  <si>
    <t>Основное меропритяие 8.2 " Совершенствование организационно-управленческой деятельности, направленной на улучшение качества питания обучающихся"</t>
  </si>
  <si>
    <t>Основное меропритяие 8.5 " Укрепление и модернизация технической базы пищеблоков образовательных учреждений в соответствии с требованиями  санитарных норм и правил"</t>
  </si>
  <si>
    <t>Основное меропритяие 8.6 " Обеспечение питанием учащихся и воспитанников образовательных организаций"</t>
  </si>
  <si>
    <t>Наименование муниципального учреждения: Муниципальное бюджетное общеобразовательное учреждение средняя общеобразовательная школа № 32 г. Южно-Сахалинска</t>
  </si>
  <si>
    <t>ИНН/КПП 6501102420/650101001</t>
  </si>
  <si>
    <t>пл. р-н. Ново-Александровск, пер. Железнодорожный, д. 12 А</t>
  </si>
  <si>
    <t>Показатели по поступлениям и выплатам МБОУ СОШ № 32  (л/сч 20907600670 / 21907600670) на 12.01.2015 год</t>
  </si>
  <si>
    <t>01020702016621052054</t>
  </si>
  <si>
    <t>Попова Н.Г.____________________</t>
  </si>
  <si>
    <t xml:space="preserve">                      -</t>
  </si>
  <si>
    <t xml:space="preserve">     Бетнарсая С.Ф.________________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</si>
</sst>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89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 vertical="top" wrapText="1"/>
    </xf>
    <xf numFmtId="43" fontId="2" fillId="2" borderId="1" xfId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ill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3" fontId="2" fillId="0" borderId="1" xfId="1" applyFont="1" applyFill="1" applyBorder="1" applyAlignment="1">
      <alignment horizontal="center" vertical="top" wrapText="1"/>
    </xf>
    <xf numFmtId="43" fontId="2" fillId="0" borderId="1" xfId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2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5" xfId="0" applyFont="1" applyFill="1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4" fontId="7" fillId="0" borderId="4" xfId="0" applyNumberFormat="1" applyFont="1" applyFill="1" applyBorder="1"/>
    <xf numFmtId="49" fontId="9" fillId="4" borderId="1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/>
    <xf numFmtId="4" fontId="7" fillId="4" borderId="4" xfId="0" applyNumberFormat="1" applyFont="1" applyFill="1" applyBorder="1"/>
    <xf numFmtId="0" fontId="7" fillId="4" borderId="0" xfId="0" applyFont="1" applyFill="1" applyBorder="1"/>
    <xf numFmtId="0" fontId="7" fillId="4" borderId="0" xfId="0" applyFont="1" applyFill="1"/>
    <xf numFmtId="49" fontId="7" fillId="4" borderId="1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4" fontId="7" fillId="4" borderId="1" xfId="0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/>
    <xf numFmtId="4" fontId="7" fillId="4" borderId="2" xfId="0" applyNumberFormat="1" applyFont="1" applyFill="1" applyBorder="1"/>
    <xf numFmtId="0" fontId="9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/>
    <xf numFmtId="4" fontId="9" fillId="4" borderId="10" xfId="0" applyNumberFormat="1" applyFont="1" applyFill="1" applyBorder="1"/>
    <xf numFmtId="4" fontId="9" fillId="4" borderId="11" xfId="0" applyNumberFormat="1" applyFont="1" applyFill="1" applyBorder="1"/>
    <xf numFmtId="0" fontId="9" fillId="4" borderId="0" xfId="0" applyFont="1" applyFill="1" applyBorder="1"/>
    <xf numFmtId="0" fontId="9" fillId="4" borderId="0" xfId="0" applyFont="1" applyFill="1"/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/>
    <xf numFmtId="4" fontId="7" fillId="4" borderId="3" xfId="0" applyNumberFormat="1" applyFont="1" applyFill="1" applyBorder="1"/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/>
    <xf numFmtId="4" fontId="7" fillId="0" borderId="10" xfId="0" applyNumberFormat="1" applyFont="1" applyFill="1" applyBorder="1"/>
    <xf numFmtId="4" fontId="7" fillId="0" borderId="11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/>
    <xf numFmtId="4" fontId="9" fillId="0" borderId="10" xfId="0" applyNumberFormat="1" applyFont="1" applyFill="1" applyBorder="1"/>
    <xf numFmtId="4" fontId="9" fillId="0" borderId="11" xfId="0" applyNumberFormat="1" applyFont="1" applyFill="1" applyBorder="1"/>
    <xf numFmtId="0" fontId="9" fillId="4" borderId="4" xfId="0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/>
    <xf numFmtId="4" fontId="9" fillId="4" borderId="4" xfId="0" applyNumberFormat="1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4" fontId="9" fillId="4" borderId="1" xfId="0" applyNumberFormat="1" applyFont="1" applyFill="1" applyBorder="1"/>
    <xf numFmtId="0" fontId="7" fillId="4" borderId="1" xfId="2" applyFont="1" applyFill="1" applyBorder="1" applyAlignment="1">
      <alignment horizontal="left" vertical="center" wrapText="1"/>
    </xf>
    <xf numFmtId="1" fontId="8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7" fillId="4" borderId="1" xfId="2" quotePrefix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2" applyFont="1" applyFill="1" applyBorder="1" applyAlignment="1">
      <alignment horizontal="left" vertical="center" wrapText="1"/>
    </xf>
    <xf numFmtId="0" fontId="8" fillId="4" borderId="1" xfId="2" quotePrefix="1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7" fillId="0" borderId="1" xfId="0" applyNumberFormat="1" applyFont="1" applyFill="1" applyBorder="1"/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49" fontId="8" fillId="4" borderId="4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8" fillId="4" borderId="2" xfId="2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 wrapText="1"/>
    </xf>
    <xf numFmtId="49" fontId="7" fillId="4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/>
    <xf numFmtId="49" fontId="7" fillId="0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7" fillId="4" borderId="16" xfId="0" applyFont="1" applyFill="1" applyBorder="1"/>
    <xf numFmtId="4" fontId="9" fillId="4" borderId="10" xfId="0" applyNumberFormat="1" applyFont="1" applyFill="1" applyBorder="1" applyAlignment="1">
      <alignment horizontal="center" vertical="center"/>
    </xf>
    <xf numFmtId="0" fontId="9" fillId="4" borderId="16" xfId="0" applyFont="1" applyFill="1" applyBorder="1"/>
    <xf numFmtId="0" fontId="7" fillId="0" borderId="16" xfId="0" applyFont="1" applyFill="1" applyBorder="1"/>
    <xf numFmtId="0" fontId="7" fillId="0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49" fontId="8" fillId="0" borderId="2" xfId="2" applyNumberFormat="1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/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/>
    <xf numFmtId="0" fontId="7" fillId="4" borderId="11" xfId="0" applyFont="1" applyFill="1" applyBorder="1" applyAlignment="1"/>
    <xf numFmtId="0" fontId="7" fillId="4" borderId="9" xfId="0" applyFont="1" applyFill="1" applyBorder="1"/>
    <xf numFmtId="0" fontId="10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8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9" fillId="4" borderId="9" xfId="0" applyFont="1" applyFill="1" applyBorder="1"/>
    <xf numFmtId="0" fontId="10" fillId="4" borderId="10" xfId="0" applyFont="1" applyFill="1" applyBorder="1"/>
    <xf numFmtId="0" fontId="9" fillId="4" borderId="11" xfId="0" applyFont="1" applyFill="1" applyBorder="1"/>
    <xf numFmtId="0" fontId="7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10" fillId="4" borderId="1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49" fontId="11" fillId="4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7" fillId="0" borderId="9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7" fillId="0" borderId="11" xfId="0" applyFont="1" applyFill="1" applyBorder="1"/>
    <xf numFmtId="49" fontId="7" fillId="4" borderId="1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10" fillId="5" borderId="10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/>
    <xf numFmtId="0" fontId="8" fillId="5" borderId="10" xfId="0" applyFont="1" applyFill="1" applyBorder="1"/>
    <xf numFmtId="0" fontId="8" fillId="5" borderId="4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10" fillId="5" borderId="10" xfId="0" applyFont="1" applyFill="1" applyBorder="1"/>
    <xf numFmtId="0" fontId="8" fillId="5" borderId="0" xfId="0" applyFont="1" applyFill="1"/>
    <xf numFmtId="4" fontId="10" fillId="5" borderId="10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" fontId="10" fillId="6" borderId="10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/>
    <xf numFmtId="0" fontId="8" fillId="6" borderId="4" xfId="0" applyFont="1" applyFill="1" applyBorder="1"/>
    <xf numFmtId="0" fontId="8" fillId="6" borderId="1" xfId="0" applyFont="1" applyFill="1" applyBorder="1"/>
    <xf numFmtId="0" fontId="8" fillId="6" borderId="2" xfId="0" applyFont="1" applyFill="1" applyBorder="1"/>
    <xf numFmtId="4" fontId="10" fillId="6" borderId="10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10" fillId="6" borderId="10" xfId="0" applyFont="1" applyFill="1" applyBorder="1"/>
    <xf numFmtId="4" fontId="8" fillId="6" borderId="4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3" xfId="0" applyFont="1" applyFill="1" applyBorder="1"/>
    <xf numFmtId="4" fontId="8" fillId="6" borderId="3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center" vertical="center"/>
    </xf>
    <xf numFmtId="4" fontId="7" fillId="6" borderId="3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/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1" xfId="0" applyFont="1" applyFill="1" applyBorder="1"/>
    <xf numFmtId="0" fontId="10" fillId="0" borderId="10" xfId="0" applyFont="1" applyFill="1" applyBorder="1"/>
    <xf numFmtId="0" fontId="7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left" vertical="center" wrapText="1"/>
    </xf>
    <xf numFmtId="0" fontId="8" fillId="4" borderId="2" xfId="2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0" fillId="0" borderId="0" xfId="0" applyFill="1" applyAlignment="1"/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8" fillId="4" borderId="20" xfId="2" applyFont="1" applyFill="1" applyBorder="1" applyAlignment="1">
      <alignment horizontal="left" vertical="center" wrapText="1"/>
    </xf>
    <xf numFmtId="0" fontId="8" fillId="4" borderId="3" xfId="2" applyFont="1" applyFill="1" applyBorder="1" applyAlignment="1">
      <alignment horizontal="left" vertical="center" wrapText="1"/>
    </xf>
    <xf numFmtId="0" fontId="8" fillId="4" borderId="17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8" fillId="4" borderId="1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O33"/>
  <sheetViews>
    <sheetView workbookViewId="0">
      <selection activeCell="A20" sqref="A20:L20"/>
    </sheetView>
  </sheetViews>
  <sheetFormatPr defaultRowHeight="15" x14ac:dyDescent="0.25"/>
  <cols>
    <col min="1" max="11" width="9.140625" style="5"/>
    <col min="12" max="12" width="15.7109375" style="5" customWidth="1"/>
    <col min="13" max="16384" width="9.140625" style="5"/>
  </cols>
  <sheetData>
    <row r="1" spans="1:15" x14ac:dyDescent="0.25">
      <c r="N1" s="13"/>
      <c r="O1" s="13" t="s">
        <v>0</v>
      </c>
    </row>
    <row r="2" spans="1:15" x14ac:dyDescent="0.25">
      <c r="F2" s="344" t="s">
        <v>159</v>
      </c>
      <c r="G2" s="345"/>
      <c r="H2" s="345"/>
      <c r="I2" s="345"/>
      <c r="J2" s="345"/>
      <c r="K2" s="345"/>
      <c r="L2" s="345"/>
      <c r="M2" s="345"/>
      <c r="N2" s="345"/>
      <c r="O2" s="345"/>
    </row>
    <row r="3" spans="1:15" x14ac:dyDescent="0.25">
      <c r="K3" s="13"/>
      <c r="L3" s="13"/>
      <c r="M3" s="13"/>
      <c r="N3" s="13"/>
      <c r="O3" s="13" t="s">
        <v>1</v>
      </c>
    </row>
    <row r="4" spans="1:15" x14ac:dyDescent="0.25">
      <c r="F4" s="346" t="s">
        <v>84</v>
      </c>
      <c r="G4" s="347"/>
      <c r="H4" s="347"/>
      <c r="I4" s="347"/>
      <c r="J4" s="347"/>
      <c r="K4" s="347"/>
      <c r="L4" s="347"/>
      <c r="M4" s="347"/>
      <c r="N4" s="347"/>
      <c r="O4" s="347"/>
    </row>
    <row r="5" spans="1:15" x14ac:dyDescent="0.25">
      <c r="K5" s="13"/>
      <c r="L5" s="13"/>
      <c r="M5" s="13"/>
      <c r="N5" s="13"/>
      <c r="O5" s="13" t="s">
        <v>2</v>
      </c>
    </row>
    <row r="6" spans="1:15" ht="9" customHeight="1" x14ac:dyDescent="0.25">
      <c r="K6" s="13"/>
      <c r="L6" s="13"/>
      <c r="M6" s="13"/>
    </row>
    <row r="7" spans="1:15" x14ac:dyDescent="0.25">
      <c r="K7" s="13"/>
      <c r="L7" s="13"/>
      <c r="M7" s="344" t="s">
        <v>164</v>
      </c>
      <c r="N7" s="344"/>
      <c r="O7" s="348"/>
    </row>
    <row r="8" spans="1:15" x14ac:dyDescent="0.25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13"/>
      <c r="L8" s="4"/>
      <c r="M8" s="4"/>
      <c r="N8" s="4"/>
      <c r="O8" s="4"/>
    </row>
    <row r="9" spans="1:15" x14ac:dyDescent="0.2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13"/>
      <c r="L9" s="13"/>
      <c r="M9" s="13"/>
      <c r="N9" s="4"/>
      <c r="O9" s="4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13"/>
      <c r="L10" s="4"/>
      <c r="M10" s="4"/>
      <c r="N10" s="4"/>
      <c r="O10" s="4"/>
    </row>
    <row r="11" spans="1:15" x14ac:dyDescent="0.25">
      <c r="A11" s="4"/>
      <c r="B11" s="4"/>
      <c r="C11" s="4"/>
      <c r="D11" s="4"/>
      <c r="E11" s="4"/>
      <c r="F11" s="4"/>
      <c r="G11" s="14" t="s">
        <v>5</v>
      </c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4"/>
      <c r="B12" s="4"/>
      <c r="C12" s="4"/>
      <c r="D12" s="4"/>
      <c r="E12" s="4"/>
      <c r="F12" s="4"/>
      <c r="G12" s="14" t="s">
        <v>6</v>
      </c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/>
      <c r="B13" s="4"/>
      <c r="C13" s="4"/>
      <c r="D13" s="4"/>
      <c r="E13" s="4"/>
      <c r="F13" s="4"/>
      <c r="G13" s="46" t="s">
        <v>163</v>
      </c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/>
      <c r="B14" s="4"/>
      <c r="C14" s="4"/>
      <c r="D14" s="4"/>
      <c r="E14" s="4"/>
      <c r="F14" s="4"/>
      <c r="G14" s="4"/>
      <c r="H14" s="14"/>
      <c r="I14" s="14"/>
      <c r="J14" s="14"/>
      <c r="K14" s="14"/>
      <c r="L14" s="4"/>
      <c r="M14" s="4"/>
      <c r="N14" s="4"/>
      <c r="O14" s="4" t="s">
        <v>7</v>
      </c>
    </row>
    <row r="15" spans="1:15" ht="30.75" customHeight="1" x14ac:dyDescent="0.25">
      <c r="A15" s="342" t="s">
        <v>392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4"/>
      <c r="N15" s="333" t="s">
        <v>80</v>
      </c>
      <c r="O15" s="15"/>
    </row>
    <row r="16" spans="1:15" ht="15" customHeight="1" x14ac:dyDescent="0.25">
      <c r="A16" s="340" t="s">
        <v>393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16"/>
      <c r="N16" s="13"/>
      <c r="O16" s="15"/>
    </row>
    <row r="17" spans="1:15" ht="15" customHeight="1" x14ac:dyDescent="0.25">
      <c r="A17" s="340" t="s">
        <v>85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17"/>
      <c r="N17" s="13" t="s">
        <v>81</v>
      </c>
      <c r="O17" s="15"/>
    </row>
    <row r="18" spans="1:15" ht="15" customHeight="1" x14ac:dyDescent="0.25">
      <c r="A18" s="340" t="s">
        <v>87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18"/>
      <c r="N18" s="13"/>
      <c r="O18" s="15"/>
    </row>
    <row r="19" spans="1:15" ht="15" customHeight="1" x14ac:dyDescent="0.25">
      <c r="A19" s="340" t="s">
        <v>86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18"/>
      <c r="N19" s="13"/>
      <c r="O19" s="15"/>
    </row>
    <row r="20" spans="1:15" ht="15" customHeight="1" x14ac:dyDescent="0.25">
      <c r="A20" s="340" t="s">
        <v>394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18"/>
      <c r="N20" s="333" t="s">
        <v>82</v>
      </c>
      <c r="O20" s="15"/>
    </row>
    <row r="21" spans="1:15" ht="15" customHeight="1" x14ac:dyDescent="0.25">
      <c r="A21" s="19"/>
      <c r="B21" s="19"/>
      <c r="C21" s="19"/>
      <c r="D21" s="19"/>
      <c r="E21" s="19"/>
      <c r="F21" s="19"/>
      <c r="G21" s="20" t="s">
        <v>8</v>
      </c>
      <c r="H21" s="19"/>
      <c r="I21" s="19"/>
      <c r="J21" s="19"/>
      <c r="K21" s="21"/>
      <c r="L21" s="21"/>
      <c r="M21" s="18"/>
      <c r="N21" s="4"/>
      <c r="O21" s="4"/>
    </row>
    <row r="22" spans="1:15" ht="15" customHeight="1" x14ac:dyDescent="0.25">
      <c r="A22" s="19"/>
      <c r="B22" s="19"/>
      <c r="C22" s="19"/>
      <c r="D22" s="19"/>
      <c r="E22" s="19"/>
      <c r="F22" s="19"/>
      <c r="G22" s="20"/>
      <c r="H22" s="19"/>
      <c r="I22" s="19"/>
      <c r="J22" s="19"/>
      <c r="K22" s="21"/>
      <c r="L22" s="21"/>
      <c r="M22" s="18"/>
      <c r="N22" s="4"/>
      <c r="O22" s="4"/>
    </row>
    <row r="23" spans="1:15" ht="69" customHeight="1" x14ac:dyDescent="0.25">
      <c r="A23" s="342" t="s">
        <v>88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4"/>
      <c r="N23" s="4"/>
      <c r="O23" s="4"/>
    </row>
    <row r="24" spans="1:15" ht="311.25" customHeight="1" x14ac:dyDescent="0.25">
      <c r="A24" s="342" t="s">
        <v>89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3"/>
      <c r="N24" s="343"/>
      <c r="O24" s="4"/>
    </row>
    <row r="25" spans="1:15" ht="40.5" customHeight="1" x14ac:dyDescent="0.25">
      <c r="A25" s="342" t="s">
        <v>90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3"/>
      <c r="N25" s="343"/>
      <c r="O25" s="4"/>
    </row>
    <row r="26" spans="1:15" ht="26.25" customHeight="1" x14ac:dyDescent="0.25">
      <c r="A26" s="342" t="s">
        <v>158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3"/>
      <c r="N26" s="343"/>
      <c r="O26" s="4"/>
    </row>
    <row r="27" spans="1:15" x14ac:dyDescent="0.25">
      <c r="A27" s="340" t="s">
        <v>9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22"/>
      <c r="N27" s="22"/>
      <c r="O27" s="22"/>
    </row>
    <row r="28" spans="1:15" x14ac:dyDescent="0.25">
      <c r="A28" s="340" t="s">
        <v>10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22"/>
      <c r="N28" s="22"/>
      <c r="O28" s="22"/>
    </row>
    <row r="29" spans="1:15" x14ac:dyDescent="0.25">
      <c r="A29" s="340" t="s">
        <v>11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</row>
    <row r="30" spans="1:15" x14ac:dyDescent="0.25">
      <c r="A30" s="340" t="s">
        <v>12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</row>
    <row r="31" spans="1:15" x14ac:dyDescent="0.25">
      <c r="A31" s="340" t="s">
        <v>13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</row>
    <row r="32" spans="1:15" x14ac:dyDescent="0.25">
      <c r="A32" s="340" t="s">
        <v>14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</row>
    <row r="33" spans="1:12" x14ac:dyDescent="0.25">
      <c r="A33" s="19" t="s">
        <v>91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</sheetData>
  <mergeCells count="19">
    <mergeCell ref="A24:N24"/>
    <mergeCell ref="A25:N25"/>
    <mergeCell ref="A26:N26"/>
    <mergeCell ref="F2:O2"/>
    <mergeCell ref="F4:O4"/>
    <mergeCell ref="M7:O7"/>
    <mergeCell ref="A23:L23"/>
    <mergeCell ref="A15:L15"/>
    <mergeCell ref="A16:L16"/>
    <mergeCell ref="A17:L17"/>
    <mergeCell ref="A18:L18"/>
    <mergeCell ref="A19:L19"/>
    <mergeCell ref="A20:L20"/>
    <mergeCell ref="A32:L32"/>
    <mergeCell ref="A27:L27"/>
    <mergeCell ref="A28:L28"/>
    <mergeCell ref="A29:L29"/>
    <mergeCell ref="A30:L30"/>
    <mergeCell ref="A31:L31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8"/>
  <sheetViews>
    <sheetView topLeftCell="A76" workbookViewId="0">
      <selection activeCell="P8" sqref="P8"/>
    </sheetView>
  </sheetViews>
  <sheetFormatPr defaultRowHeight="15" outlineLevelCol="1" x14ac:dyDescent="0.25"/>
  <cols>
    <col min="1" max="1" width="56" style="45" customWidth="1"/>
    <col min="2" max="2" width="22.140625" style="5" hidden="1" customWidth="1"/>
    <col min="3" max="3" width="17.5703125" style="5" hidden="1" customWidth="1" outlineLevel="1"/>
    <col min="4" max="4" width="15.42578125" style="5" hidden="1" customWidth="1" outlineLevel="1"/>
    <col min="5" max="5" width="18" style="5" hidden="1" customWidth="1" outlineLevel="1"/>
    <col min="6" max="6" width="17.7109375" style="5" hidden="1" customWidth="1" outlineLevel="1"/>
    <col min="7" max="7" width="18.140625" style="5" hidden="1" customWidth="1" outlineLevel="1"/>
    <col min="8" max="8" width="21.5703125" style="5" hidden="1" customWidth="1" outlineLevel="1"/>
    <col min="9" max="11" width="15.42578125" style="5" hidden="1" customWidth="1" outlineLevel="1"/>
    <col min="12" max="12" width="28.7109375" style="5" customWidth="1" collapsed="1"/>
    <col min="13" max="13" width="28.7109375" style="5" customWidth="1"/>
    <col min="14" max="16384" width="9.140625" style="5"/>
  </cols>
  <sheetData>
    <row r="1" spans="1:13" x14ac:dyDescent="0.25">
      <c r="A1" s="350" t="s">
        <v>15</v>
      </c>
      <c r="B1" s="345"/>
      <c r="C1" s="345"/>
    </row>
    <row r="2" spans="1:13" ht="46.5" customHeight="1" x14ac:dyDescent="0.25">
      <c r="A2" s="39" t="s">
        <v>65</v>
      </c>
      <c r="B2" s="40" t="s">
        <v>92</v>
      </c>
      <c r="C2" s="40" t="s">
        <v>93</v>
      </c>
      <c r="D2" s="40" t="s">
        <v>94</v>
      </c>
      <c r="E2" s="40" t="s">
        <v>95</v>
      </c>
      <c r="F2" s="40" t="s">
        <v>96</v>
      </c>
      <c r="G2" s="40" t="s">
        <v>97</v>
      </c>
      <c r="H2" s="40" t="s">
        <v>98</v>
      </c>
      <c r="I2" s="40" t="s">
        <v>99</v>
      </c>
      <c r="J2" s="40" t="s">
        <v>100</v>
      </c>
      <c r="K2" s="40" t="s">
        <v>101</v>
      </c>
      <c r="L2" s="41" t="s">
        <v>161</v>
      </c>
      <c r="M2" s="41" t="s">
        <v>162</v>
      </c>
    </row>
    <row r="3" spans="1:13" x14ac:dyDescent="0.25">
      <c r="A3" s="39" t="s">
        <v>16</v>
      </c>
      <c r="B3" s="42">
        <f>SUM(C3:H3)</f>
        <v>90833520</v>
      </c>
      <c r="C3" s="42"/>
      <c r="D3" s="42"/>
      <c r="E3" s="42"/>
      <c r="F3" s="42"/>
      <c r="G3" s="42"/>
      <c r="H3" s="42">
        <v>90833520</v>
      </c>
      <c r="I3" s="42"/>
      <c r="J3" s="42"/>
      <c r="K3" s="42"/>
      <c r="L3" s="43">
        <v>132134815.01000001</v>
      </c>
      <c r="M3" s="43">
        <v>135045451.05000001</v>
      </c>
    </row>
    <row r="4" spans="1:13" x14ac:dyDescent="0.25">
      <c r="A4" s="39" t="s">
        <v>17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33" customHeight="1" x14ac:dyDescent="0.25">
      <c r="A5" s="39" t="s">
        <v>102</v>
      </c>
      <c r="B5" s="42">
        <f>SUM(C5:K5)</f>
        <v>86497328</v>
      </c>
      <c r="C5" s="42">
        <f>C7+C8+C9</f>
        <v>0</v>
      </c>
      <c r="D5" s="42">
        <f t="shared" ref="D5:K5" si="0">D7+D8+D9</f>
        <v>0</v>
      </c>
      <c r="E5" s="42">
        <f t="shared" si="0"/>
        <v>0</v>
      </c>
      <c r="F5" s="42">
        <f t="shared" si="0"/>
        <v>0</v>
      </c>
      <c r="G5" s="42">
        <f t="shared" si="0"/>
        <v>0</v>
      </c>
      <c r="H5" s="42">
        <v>86497328</v>
      </c>
      <c r="I5" s="42">
        <f t="shared" si="0"/>
        <v>0</v>
      </c>
      <c r="J5" s="42">
        <f t="shared" si="0"/>
        <v>0</v>
      </c>
      <c r="K5" s="42">
        <f t="shared" si="0"/>
        <v>0</v>
      </c>
      <c r="L5" s="43">
        <v>114447627.3</v>
      </c>
      <c r="M5" s="43">
        <v>114482627.3</v>
      </c>
    </row>
    <row r="6" spans="1:13" x14ac:dyDescent="0.25">
      <c r="A6" s="39" t="s">
        <v>18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49.5" customHeight="1" x14ac:dyDescent="0.25">
      <c r="A7" s="39" t="s">
        <v>103</v>
      </c>
      <c r="B7" s="42">
        <f t="shared" ref="B7:B41" si="1">SUM(C7:K7)</f>
        <v>86497328</v>
      </c>
      <c r="C7" s="42"/>
      <c r="D7" s="42"/>
      <c r="E7" s="42"/>
      <c r="F7" s="42"/>
      <c r="G7" s="42"/>
      <c r="H7" s="42">
        <v>86497328</v>
      </c>
      <c r="I7" s="42"/>
      <c r="J7" s="42"/>
      <c r="K7" s="42"/>
      <c r="L7" s="43">
        <v>114447627.3</v>
      </c>
      <c r="M7" s="43">
        <f>L7</f>
        <v>114447627.3</v>
      </c>
    </row>
    <row r="8" spans="1:13" ht="43.5" customHeight="1" x14ac:dyDescent="0.25">
      <c r="A8" s="39" t="s">
        <v>104</v>
      </c>
      <c r="B8" s="42">
        <f t="shared" si="1"/>
        <v>0</v>
      </c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</row>
    <row r="9" spans="1:13" ht="71.25" customHeight="1" x14ac:dyDescent="0.25">
      <c r="A9" s="39" t="s">
        <v>105</v>
      </c>
      <c r="B9" s="42">
        <f t="shared" si="1"/>
        <v>0</v>
      </c>
      <c r="C9" s="42"/>
      <c r="D9" s="42"/>
      <c r="E9" s="42"/>
      <c r="F9" s="42"/>
      <c r="G9" s="42"/>
      <c r="H9" s="42"/>
      <c r="I9" s="42"/>
      <c r="J9" s="42"/>
      <c r="K9" s="42"/>
      <c r="L9" s="43"/>
      <c r="M9" s="43">
        <v>35000</v>
      </c>
    </row>
    <row r="10" spans="1:13" ht="42.75" customHeight="1" x14ac:dyDescent="0.25">
      <c r="A10" s="39" t="s">
        <v>106</v>
      </c>
      <c r="B10" s="42">
        <f t="shared" si="1"/>
        <v>47157122</v>
      </c>
      <c r="C10" s="42"/>
      <c r="D10" s="42"/>
      <c r="E10" s="42"/>
      <c r="F10" s="42"/>
      <c r="G10" s="42"/>
      <c r="H10" s="42">
        <v>47157122</v>
      </c>
      <c r="I10" s="42"/>
      <c r="J10" s="42"/>
      <c r="K10" s="42"/>
      <c r="L10" s="43">
        <v>84214918.739999995</v>
      </c>
      <c r="M10" s="43">
        <v>78684229.829999998</v>
      </c>
    </row>
    <row r="11" spans="1:13" ht="42.75" customHeight="1" x14ac:dyDescent="0.25">
      <c r="A11" s="39" t="s">
        <v>160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>
        <v>17687187.710000001</v>
      </c>
      <c r="M11" s="43">
        <v>20562823.75</v>
      </c>
    </row>
    <row r="12" spans="1:13" x14ac:dyDescent="0.25">
      <c r="A12" s="39" t="s">
        <v>18</v>
      </c>
      <c r="B12" s="42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40.5" x14ac:dyDescent="0.25">
      <c r="A13" s="39" t="s">
        <v>107</v>
      </c>
      <c r="B13" s="42">
        <f t="shared" si="1"/>
        <v>4336192</v>
      </c>
      <c r="C13" s="42"/>
      <c r="D13" s="42"/>
      <c r="E13" s="42"/>
      <c r="F13" s="42"/>
      <c r="G13" s="42"/>
      <c r="H13" s="42">
        <v>4336192</v>
      </c>
      <c r="I13" s="42"/>
      <c r="J13" s="42"/>
      <c r="K13" s="42"/>
      <c r="L13" s="43">
        <v>6828289.8200000003</v>
      </c>
      <c r="M13" s="43">
        <f>L13</f>
        <v>6828289.8200000003</v>
      </c>
    </row>
    <row r="14" spans="1:13" ht="27" x14ac:dyDescent="0.25">
      <c r="A14" s="39" t="s">
        <v>108</v>
      </c>
      <c r="B14" s="42">
        <f t="shared" si="1"/>
        <v>1307767</v>
      </c>
      <c r="C14" s="42"/>
      <c r="D14" s="42"/>
      <c r="E14" s="42"/>
      <c r="F14" s="42"/>
      <c r="G14" s="42"/>
      <c r="H14" s="42">
        <v>1307767</v>
      </c>
      <c r="I14" s="42"/>
      <c r="J14" s="42"/>
      <c r="K14" s="42"/>
      <c r="L14" s="43">
        <v>2453118.02</v>
      </c>
      <c r="M14" s="43">
        <v>1931734</v>
      </c>
    </row>
    <row r="15" spans="1:13" x14ac:dyDescent="0.25">
      <c r="A15" s="39" t="s">
        <v>19</v>
      </c>
      <c r="B15" s="42">
        <f>SUM(C15:K15)</f>
        <v>137500.68</v>
      </c>
      <c r="C15" s="43">
        <f>C17</f>
        <v>104750</v>
      </c>
      <c r="D15" s="43">
        <f t="shared" ref="D15:K15" si="2">D17</f>
        <v>0</v>
      </c>
      <c r="E15" s="43">
        <f t="shared" si="2"/>
        <v>11110</v>
      </c>
      <c r="F15" s="43">
        <f t="shared" si="2"/>
        <v>0</v>
      </c>
      <c r="G15" s="43">
        <f t="shared" si="2"/>
        <v>21640.68</v>
      </c>
      <c r="H15" s="43">
        <f t="shared" si="2"/>
        <v>0</v>
      </c>
      <c r="I15" s="43">
        <f t="shared" si="2"/>
        <v>0</v>
      </c>
      <c r="J15" s="43">
        <f t="shared" si="2"/>
        <v>0</v>
      </c>
      <c r="K15" s="43">
        <f t="shared" si="2"/>
        <v>0</v>
      </c>
      <c r="L15" s="43">
        <v>646538.13</v>
      </c>
      <c r="M15" s="43">
        <f>M25+M28+M37</f>
        <v>2104890.6</v>
      </c>
    </row>
    <row r="16" spans="1:13" x14ac:dyDescent="0.25">
      <c r="A16" s="39" t="s">
        <v>17</v>
      </c>
      <c r="B16" s="42">
        <f t="shared" si="1"/>
        <v>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9.25" customHeight="1" x14ac:dyDescent="0.25">
      <c r="A17" s="39" t="s">
        <v>109</v>
      </c>
      <c r="B17" s="42">
        <f t="shared" si="1"/>
        <v>137500.68</v>
      </c>
      <c r="C17" s="42">
        <f>C18+C30</f>
        <v>104750</v>
      </c>
      <c r="D17" s="42">
        <f t="shared" ref="D17:K17" si="3">D18+D30</f>
        <v>0</v>
      </c>
      <c r="E17" s="42">
        <f t="shared" si="3"/>
        <v>11110</v>
      </c>
      <c r="F17" s="42">
        <f t="shared" si="3"/>
        <v>0</v>
      </c>
      <c r="G17" s="42">
        <f t="shared" si="3"/>
        <v>21640.68</v>
      </c>
      <c r="H17" s="42">
        <f t="shared" si="3"/>
        <v>0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3"/>
      <c r="M17" s="43"/>
    </row>
    <row r="18" spans="1:13" ht="27" customHeight="1" x14ac:dyDescent="0.25">
      <c r="A18" s="39" t="s">
        <v>110</v>
      </c>
      <c r="B18" s="42">
        <f t="shared" si="1"/>
        <v>32750.68</v>
      </c>
      <c r="C18" s="42">
        <f>C20+C21+C22+C23+C24+C25+C26+C27+C28+C29</f>
        <v>0</v>
      </c>
      <c r="D18" s="42">
        <f t="shared" ref="D18:K18" si="4">D20+D21+D22+D23+D24+D25+D26+D27+D28+D29</f>
        <v>0</v>
      </c>
      <c r="E18" s="42">
        <f t="shared" si="4"/>
        <v>11110</v>
      </c>
      <c r="F18" s="42">
        <f t="shared" si="4"/>
        <v>0</v>
      </c>
      <c r="G18" s="42">
        <f t="shared" si="4"/>
        <v>21640.68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3"/>
      <c r="M18" s="43"/>
    </row>
    <row r="19" spans="1:13" x14ac:dyDescent="0.25">
      <c r="A19" s="39" t="s">
        <v>18</v>
      </c>
      <c r="B19" s="42">
        <f t="shared" si="1"/>
        <v>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x14ac:dyDescent="0.25">
      <c r="A20" s="39" t="s">
        <v>111</v>
      </c>
      <c r="B20" s="42">
        <f t="shared" si="1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3"/>
    </row>
    <row r="21" spans="1:13" ht="27" x14ac:dyDescent="0.25">
      <c r="A21" s="39" t="s">
        <v>112</v>
      </c>
      <c r="B21" s="42">
        <f t="shared" si="1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43"/>
    </row>
    <row r="22" spans="1:13" ht="27" x14ac:dyDescent="0.25">
      <c r="A22" s="39" t="s">
        <v>113</v>
      </c>
      <c r="B22" s="42">
        <f t="shared" si="1"/>
        <v>21640.68</v>
      </c>
      <c r="C22" s="42"/>
      <c r="D22" s="42"/>
      <c r="E22" s="42"/>
      <c r="F22" s="42"/>
      <c r="G22" s="42">
        <v>21640.68</v>
      </c>
      <c r="H22" s="42"/>
      <c r="I22" s="42"/>
      <c r="J22" s="42"/>
      <c r="K22" s="42"/>
      <c r="L22" s="43">
        <v>195548.59</v>
      </c>
      <c r="M22" s="43"/>
    </row>
    <row r="23" spans="1:13" ht="27" x14ac:dyDescent="0.25">
      <c r="A23" s="39" t="s">
        <v>114</v>
      </c>
      <c r="B23" s="42">
        <f t="shared" si="1"/>
        <v>7610</v>
      </c>
      <c r="C23" s="42"/>
      <c r="D23" s="42"/>
      <c r="E23" s="42">
        <v>7610</v>
      </c>
      <c r="F23" s="42"/>
      <c r="G23" s="42"/>
      <c r="H23" s="42"/>
      <c r="I23" s="42"/>
      <c r="J23" s="42"/>
      <c r="K23" s="42"/>
      <c r="L23" s="43"/>
      <c r="M23" s="43"/>
    </row>
    <row r="24" spans="1:13" x14ac:dyDescent="0.25">
      <c r="A24" s="39" t="s">
        <v>115</v>
      </c>
      <c r="B24" s="4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3"/>
      <c r="M24" s="43"/>
    </row>
    <row r="25" spans="1:13" ht="27" customHeight="1" x14ac:dyDescent="0.25">
      <c r="A25" s="39" t="s">
        <v>116</v>
      </c>
      <c r="B25" s="42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43">
        <v>737341</v>
      </c>
    </row>
    <row r="26" spans="1:13" ht="27" customHeight="1" x14ac:dyDescent="0.25">
      <c r="A26" s="39" t="s">
        <v>117</v>
      </c>
      <c r="B26" s="4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43"/>
    </row>
    <row r="27" spans="1:13" ht="27" customHeight="1" x14ac:dyDescent="0.25">
      <c r="A27" s="39" t="s">
        <v>118</v>
      </c>
      <c r="B27" s="42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43"/>
    </row>
    <row r="28" spans="1:13" ht="27" customHeight="1" x14ac:dyDescent="0.25">
      <c r="A28" s="39" t="s">
        <v>119</v>
      </c>
      <c r="B28" s="42">
        <f t="shared" si="1"/>
        <v>3500</v>
      </c>
      <c r="C28" s="42"/>
      <c r="D28" s="42"/>
      <c r="E28" s="42">
        <v>3500</v>
      </c>
      <c r="F28" s="42"/>
      <c r="G28" s="42"/>
      <c r="H28" s="42"/>
      <c r="I28" s="42"/>
      <c r="J28" s="42"/>
      <c r="K28" s="42"/>
      <c r="L28" s="43">
        <v>54950.080000000002</v>
      </c>
      <c r="M28" s="43">
        <v>1297549.6000000001</v>
      </c>
    </row>
    <row r="29" spans="1:13" ht="27" customHeight="1" x14ac:dyDescent="0.25">
      <c r="A29" s="39" t="s">
        <v>120</v>
      </c>
      <c r="B29" s="42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3"/>
    </row>
    <row r="30" spans="1:13" ht="67.5" x14ac:dyDescent="0.25">
      <c r="A30" s="39" t="s">
        <v>121</v>
      </c>
      <c r="B30" s="42">
        <f t="shared" si="1"/>
        <v>104750</v>
      </c>
      <c r="C30" s="42">
        <f>C32+C33+C34+C35+C36+C37+C38+C39+C40+C41+C42</f>
        <v>104750</v>
      </c>
      <c r="D30" s="42">
        <f t="shared" ref="D30:K30" si="5">D32+D33+D34+D35+D36+D37+D38+D39+D40+D41+D42</f>
        <v>0</v>
      </c>
      <c r="E30" s="42">
        <f t="shared" si="5"/>
        <v>0</v>
      </c>
      <c r="F30" s="42">
        <f t="shared" si="5"/>
        <v>0</v>
      </c>
      <c r="G30" s="42">
        <f t="shared" si="5"/>
        <v>0</v>
      </c>
      <c r="H30" s="42">
        <f t="shared" si="5"/>
        <v>0</v>
      </c>
      <c r="I30" s="42">
        <f t="shared" si="5"/>
        <v>0</v>
      </c>
      <c r="J30" s="42">
        <f t="shared" si="5"/>
        <v>0</v>
      </c>
      <c r="K30" s="42">
        <f t="shared" si="5"/>
        <v>0</v>
      </c>
      <c r="L30" s="43">
        <v>291571.40000000002</v>
      </c>
      <c r="M30" s="43"/>
    </row>
    <row r="31" spans="1:13" x14ac:dyDescent="0.25">
      <c r="A31" s="39" t="s">
        <v>18</v>
      </c>
      <c r="B31" s="42">
        <f t="shared" si="1"/>
        <v>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5">
      <c r="A32" s="39" t="s">
        <v>122</v>
      </c>
      <c r="B32" s="42">
        <f t="shared" si="1"/>
        <v>0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3"/>
    </row>
    <row r="33" spans="1:13" ht="27" x14ac:dyDescent="0.25">
      <c r="A33" s="39" t="s">
        <v>123</v>
      </c>
      <c r="B33" s="42">
        <f t="shared" si="1"/>
        <v>0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43"/>
    </row>
    <row r="34" spans="1:13" ht="27" customHeight="1" x14ac:dyDescent="0.25">
      <c r="A34" s="39" t="s">
        <v>124</v>
      </c>
      <c r="B34" s="42">
        <f t="shared" si="1"/>
        <v>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3"/>
    </row>
    <row r="35" spans="1:13" ht="27" customHeight="1" x14ac:dyDescent="0.25">
      <c r="A35" s="39" t="s">
        <v>125</v>
      </c>
      <c r="B35" s="42">
        <f t="shared" si="1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43"/>
      <c r="M35" s="43"/>
    </row>
    <row r="36" spans="1:13" ht="27" customHeight="1" x14ac:dyDescent="0.25">
      <c r="A36" s="39" t="s">
        <v>126</v>
      </c>
      <c r="B36" s="42">
        <f t="shared" si="1"/>
        <v>0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3"/>
    </row>
    <row r="37" spans="1:13" ht="27" customHeight="1" x14ac:dyDescent="0.25">
      <c r="A37" s="39" t="s">
        <v>127</v>
      </c>
      <c r="B37" s="42">
        <f t="shared" si="1"/>
        <v>2250</v>
      </c>
      <c r="C37" s="42">
        <v>2250</v>
      </c>
      <c r="D37" s="42"/>
      <c r="E37" s="42"/>
      <c r="F37" s="42"/>
      <c r="G37" s="42"/>
      <c r="H37" s="42"/>
      <c r="I37" s="42"/>
      <c r="J37" s="42"/>
      <c r="K37" s="42"/>
      <c r="L37" s="43">
        <v>75310</v>
      </c>
      <c r="M37" s="43">
        <v>70000</v>
      </c>
    </row>
    <row r="38" spans="1:13" ht="27" customHeight="1" x14ac:dyDescent="0.25">
      <c r="A38" s="39" t="s">
        <v>128</v>
      </c>
      <c r="B38" s="42">
        <f t="shared" si="1"/>
        <v>0</v>
      </c>
      <c r="C38" s="42"/>
      <c r="D38" s="42"/>
      <c r="E38" s="42"/>
      <c r="F38" s="42"/>
      <c r="G38" s="42"/>
      <c r="H38" s="42"/>
      <c r="I38" s="42"/>
      <c r="J38" s="42"/>
      <c r="K38" s="42"/>
      <c r="L38" s="43">
        <v>4250</v>
      </c>
      <c r="M38" s="43"/>
    </row>
    <row r="39" spans="1:13" ht="27" customHeight="1" x14ac:dyDescent="0.25">
      <c r="A39" s="39" t="s">
        <v>129</v>
      </c>
      <c r="B39" s="42">
        <f t="shared" si="1"/>
        <v>0</v>
      </c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43"/>
    </row>
    <row r="40" spans="1:13" ht="27" customHeight="1" x14ac:dyDescent="0.25">
      <c r="A40" s="39" t="s">
        <v>130</v>
      </c>
      <c r="B40" s="42">
        <f t="shared" si="1"/>
        <v>102500</v>
      </c>
      <c r="C40" s="42">
        <v>102500</v>
      </c>
      <c r="D40" s="42"/>
      <c r="E40" s="42"/>
      <c r="F40" s="42"/>
      <c r="G40" s="42"/>
      <c r="H40" s="42"/>
      <c r="I40" s="42"/>
      <c r="J40" s="42"/>
      <c r="K40" s="42"/>
      <c r="L40" s="43"/>
      <c r="M40" s="43"/>
    </row>
    <row r="41" spans="1:13" ht="27" customHeight="1" x14ac:dyDescent="0.25">
      <c r="A41" s="39" t="s">
        <v>131</v>
      </c>
      <c r="B41" s="42">
        <f t="shared" si="1"/>
        <v>0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43"/>
    </row>
    <row r="42" spans="1:13" ht="27" customHeight="1" x14ac:dyDescent="0.25">
      <c r="A42" s="44" t="s">
        <v>132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43"/>
    </row>
    <row r="43" spans="1:13" ht="27" customHeight="1" x14ac:dyDescent="0.25">
      <c r="A43" s="44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43"/>
    </row>
    <row r="44" spans="1:13" ht="19.5" customHeight="1" x14ac:dyDescent="0.25">
      <c r="A44" s="39" t="s">
        <v>20</v>
      </c>
      <c r="B44" s="42">
        <f t="shared" ref="B44:B63" si="6">SUM(C44:K44)</f>
        <v>344347.72</v>
      </c>
      <c r="C44" s="43">
        <f>C46+C48</f>
        <v>152791</v>
      </c>
      <c r="D44" s="43">
        <f t="shared" ref="D44:K44" si="7">D46+D48</f>
        <v>0</v>
      </c>
      <c r="E44" s="43">
        <f t="shared" si="7"/>
        <v>6416</v>
      </c>
      <c r="F44" s="43">
        <f t="shared" si="7"/>
        <v>19868.13</v>
      </c>
      <c r="G44" s="43">
        <f t="shared" si="7"/>
        <v>165272.59</v>
      </c>
      <c r="H44" s="43">
        <f t="shared" si="7"/>
        <v>0</v>
      </c>
      <c r="I44" s="43">
        <f t="shared" si="7"/>
        <v>0</v>
      </c>
      <c r="J44" s="43">
        <f t="shared" si="7"/>
        <v>0</v>
      </c>
      <c r="K44" s="43">
        <f t="shared" si="7"/>
        <v>0</v>
      </c>
      <c r="L44" s="43">
        <v>5955753.0899999999</v>
      </c>
      <c r="M44" s="43"/>
    </row>
    <row r="45" spans="1:13" x14ac:dyDescent="0.25">
      <c r="A45" s="39" t="s">
        <v>17</v>
      </c>
      <c r="B45" s="42">
        <f t="shared" si="6"/>
        <v>0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27" customHeight="1" x14ac:dyDescent="0.25">
      <c r="A46" s="39" t="s">
        <v>133</v>
      </c>
      <c r="B46" s="42">
        <f t="shared" si="6"/>
        <v>0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43"/>
    </row>
    <row r="47" spans="1:13" ht="20.25" customHeight="1" x14ac:dyDescent="0.25">
      <c r="A47" s="39" t="s">
        <v>134</v>
      </c>
      <c r="B47" s="42">
        <f t="shared" si="6"/>
        <v>201221.47</v>
      </c>
      <c r="C47" s="42">
        <v>118993</v>
      </c>
      <c r="D47" s="42"/>
      <c r="E47" s="42">
        <v>1000</v>
      </c>
      <c r="F47" s="42">
        <v>5265.63</v>
      </c>
      <c r="G47" s="42">
        <v>75962.84</v>
      </c>
      <c r="H47" s="42"/>
      <c r="I47" s="42"/>
      <c r="J47" s="42"/>
      <c r="K47" s="42"/>
      <c r="L47" s="43"/>
      <c r="M47" s="43"/>
    </row>
    <row r="48" spans="1:13" ht="40.5" customHeight="1" x14ac:dyDescent="0.25">
      <c r="A48" s="39" t="s">
        <v>135</v>
      </c>
      <c r="B48" s="42">
        <f t="shared" si="6"/>
        <v>344347.72</v>
      </c>
      <c r="C48" s="42">
        <f>C50+C51+C52+C53+C54+C55+C56+C57+C58+C59+C60+C61+C62+C63</f>
        <v>152791</v>
      </c>
      <c r="D48" s="42">
        <f t="shared" ref="D48:K48" si="8">D50+D51+D52+D53+D54+D55+D56+D57+D58+D59+D60+D61+D62+D63</f>
        <v>0</v>
      </c>
      <c r="E48" s="42">
        <f t="shared" si="8"/>
        <v>6416</v>
      </c>
      <c r="F48" s="42">
        <f t="shared" si="8"/>
        <v>19868.13</v>
      </c>
      <c r="G48" s="42">
        <f t="shared" si="8"/>
        <v>165272.59</v>
      </c>
      <c r="H48" s="42">
        <f t="shared" si="8"/>
        <v>0</v>
      </c>
      <c r="I48" s="42">
        <f t="shared" si="8"/>
        <v>0</v>
      </c>
      <c r="J48" s="42">
        <f t="shared" si="8"/>
        <v>0</v>
      </c>
      <c r="K48" s="42">
        <f t="shared" si="8"/>
        <v>0</v>
      </c>
      <c r="L48" s="43"/>
      <c r="M48" s="43"/>
    </row>
    <row r="49" spans="1:13" x14ac:dyDescent="0.25">
      <c r="A49" s="39" t="s">
        <v>18</v>
      </c>
      <c r="B49" s="42">
        <f t="shared" si="6"/>
        <v>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27" customHeight="1" x14ac:dyDescent="0.25">
      <c r="A50" s="39" t="s">
        <v>136</v>
      </c>
      <c r="B50" s="42">
        <f t="shared" si="6"/>
        <v>0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43"/>
    </row>
    <row r="51" spans="1:13" x14ac:dyDescent="0.25">
      <c r="A51" s="39" t="s">
        <v>21</v>
      </c>
      <c r="B51" s="42">
        <f t="shared" si="6"/>
        <v>1804.8</v>
      </c>
      <c r="C51" s="43"/>
      <c r="D51" s="43"/>
      <c r="E51" s="43"/>
      <c r="F51" s="43">
        <v>1804.8</v>
      </c>
      <c r="G51" s="43"/>
      <c r="H51" s="43"/>
      <c r="I51" s="43"/>
      <c r="J51" s="43"/>
      <c r="K51" s="43"/>
      <c r="L51" s="43">
        <v>5146.8</v>
      </c>
      <c r="M51" s="43"/>
    </row>
    <row r="52" spans="1:13" x14ac:dyDescent="0.25">
      <c r="A52" s="39" t="s">
        <v>22</v>
      </c>
      <c r="B52" s="42">
        <f t="shared" si="6"/>
        <v>0</v>
      </c>
      <c r="C52" s="43"/>
      <c r="D52" s="43"/>
      <c r="E52" s="43"/>
      <c r="F52" s="43"/>
      <c r="G52" s="43"/>
      <c r="H52" s="43"/>
      <c r="I52" s="43"/>
      <c r="J52" s="43"/>
      <c r="K52" s="43"/>
      <c r="L52" s="43">
        <v>2770.2</v>
      </c>
      <c r="M52" s="43"/>
    </row>
    <row r="53" spans="1:13" x14ac:dyDescent="0.25">
      <c r="A53" s="39" t="s">
        <v>23</v>
      </c>
      <c r="B53" s="42">
        <f t="shared" si="6"/>
        <v>165272.59</v>
      </c>
      <c r="C53" s="43"/>
      <c r="D53" s="43"/>
      <c r="E53" s="43"/>
      <c r="F53" s="43"/>
      <c r="G53" s="43">
        <f>20967.65+144304.94</f>
        <v>165272.59</v>
      </c>
      <c r="H53" s="43"/>
      <c r="I53" s="43"/>
      <c r="J53" s="43"/>
      <c r="K53" s="43"/>
      <c r="L53" s="43">
        <v>151624.46</v>
      </c>
      <c r="M53" s="43"/>
    </row>
    <row r="54" spans="1:13" ht="27" customHeight="1" x14ac:dyDescent="0.25">
      <c r="A54" s="39" t="s">
        <v>137</v>
      </c>
      <c r="B54" s="42">
        <f t="shared" si="6"/>
        <v>24479.33</v>
      </c>
      <c r="C54" s="42"/>
      <c r="D54" s="42"/>
      <c r="E54" s="42">
        <v>6416</v>
      </c>
      <c r="F54" s="42">
        <v>18063.330000000002</v>
      </c>
      <c r="G54" s="42"/>
      <c r="H54" s="42"/>
      <c r="I54" s="42"/>
      <c r="J54" s="42"/>
      <c r="K54" s="42"/>
      <c r="L54" s="43">
        <v>339206.6</v>
      </c>
      <c r="M54" s="43"/>
    </row>
    <row r="55" spans="1:13" x14ac:dyDescent="0.25">
      <c r="A55" s="39" t="s">
        <v>24</v>
      </c>
      <c r="B55" s="42">
        <f t="shared" si="6"/>
        <v>0</v>
      </c>
      <c r="C55" s="43"/>
      <c r="D55" s="43"/>
      <c r="E55" s="43"/>
      <c r="F55" s="43"/>
      <c r="G55" s="43"/>
      <c r="H55" s="43"/>
      <c r="I55" s="43"/>
      <c r="J55" s="43"/>
      <c r="K55" s="43"/>
      <c r="L55" s="43">
        <v>107080</v>
      </c>
      <c r="M55" s="43"/>
    </row>
    <row r="56" spans="1:13" x14ac:dyDescent="0.25">
      <c r="A56" s="39" t="s">
        <v>25</v>
      </c>
      <c r="B56" s="42">
        <f t="shared" si="6"/>
        <v>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27" customHeight="1" x14ac:dyDescent="0.25">
      <c r="A57" s="39" t="s">
        <v>26</v>
      </c>
      <c r="B57" s="42">
        <f t="shared" si="6"/>
        <v>0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3"/>
    </row>
    <row r="58" spans="1:13" ht="27" customHeight="1" x14ac:dyDescent="0.25">
      <c r="A58" s="39" t="s">
        <v>138</v>
      </c>
      <c r="B58" s="42">
        <f t="shared" si="6"/>
        <v>0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43"/>
    </row>
    <row r="59" spans="1:13" x14ac:dyDescent="0.25">
      <c r="A59" s="39" t="s">
        <v>139</v>
      </c>
      <c r="B59" s="42">
        <f t="shared" si="6"/>
        <v>0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43"/>
    </row>
    <row r="60" spans="1:13" x14ac:dyDescent="0.25">
      <c r="A60" s="39" t="s">
        <v>27</v>
      </c>
      <c r="B60" s="42">
        <f t="shared" si="6"/>
        <v>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x14ac:dyDescent="0.25">
      <c r="A61" s="39" t="s">
        <v>28</v>
      </c>
      <c r="B61" s="42">
        <f t="shared" si="6"/>
        <v>0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x14ac:dyDescent="0.25">
      <c r="A62" s="39" t="s">
        <v>140</v>
      </c>
      <c r="B62" s="42">
        <f t="shared" si="6"/>
        <v>0</v>
      </c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</row>
    <row r="63" spans="1:13" ht="27" x14ac:dyDescent="0.25">
      <c r="A63" s="39" t="s">
        <v>141</v>
      </c>
      <c r="B63" s="42">
        <f t="shared" si="6"/>
        <v>152791</v>
      </c>
      <c r="C63" s="42">
        <v>152791</v>
      </c>
      <c r="D63" s="42"/>
      <c r="E63" s="42"/>
      <c r="F63" s="42"/>
      <c r="G63" s="42"/>
      <c r="H63" s="42"/>
      <c r="I63" s="42"/>
      <c r="J63" s="42"/>
      <c r="K63" s="42"/>
      <c r="L63" s="43"/>
      <c r="M63" s="43"/>
    </row>
    <row r="64" spans="1:13" ht="54" customHeight="1" x14ac:dyDescent="0.25">
      <c r="A64" s="39" t="s">
        <v>142</v>
      </c>
      <c r="B64" s="42">
        <f t="shared" ref="B64:B70" si="9">SUM(C64:K64)</f>
        <v>36.869999999999997</v>
      </c>
      <c r="C64" s="42">
        <f>SUM(C66:C78)</f>
        <v>36.869999999999997</v>
      </c>
      <c r="D64" s="42">
        <f t="shared" ref="D64:K64" si="10">SUM(D66:D78)</f>
        <v>0</v>
      </c>
      <c r="E64" s="42">
        <f t="shared" si="10"/>
        <v>0</v>
      </c>
      <c r="F64" s="42">
        <f t="shared" si="10"/>
        <v>0</v>
      </c>
      <c r="G64" s="42">
        <f t="shared" si="10"/>
        <v>0</v>
      </c>
      <c r="H64" s="42">
        <f t="shared" si="10"/>
        <v>0</v>
      </c>
      <c r="I64" s="42">
        <f t="shared" si="10"/>
        <v>0</v>
      </c>
      <c r="J64" s="42">
        <f t="shared" si="10"/>
        <v>0</v>
      </c>
      <c r="K64" s="42">
        <f t="shared" si="10"/>
        <v>0</v>
      </c>
      <c r="L64" s="43"/>
      <c r="M64" s="43"/>
    </row>
    <row r="65" spans="1:13" x14ac:dyDescent="0.25">
      <c r="A65" s="39" t="s">
        <v>18</v>
      </c>
      <c r="B65" s="42">
        <f t="shared" si="9"/>
        <v>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27" customHeight="1" x14ac:dyDescent="0.25">
      <c r="A66" s="39" t="s">
        <v>143</v>
      </c>
      <c r="B66" s="42">
        <f t="shared" si="9"/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</row>
    <row r="67" spans="1:13" x14ac:dyDescent="0.25">
      <c r="A67" s="39" t="s">
        <v>29</v>
      </c>
      <c r="B67" s="42">
        <f t="shared" si="9"/>
        <v>0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x14ac:dyDescent="0.25">
      <c r="A68" s="39" t="s">
        <v>30</v>
      </c>
      <c r="B68" s="42">
        <f t="shared" si="9"/>
        <v>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x14ac:dyDescent="0.25">
      <c r="A69" s="39" t="s">
        <v>31</v>
      </c>
      <c r="B69" s="42">
        <f t="shared" si="9"/>
        <v>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27" customHeight="1" x14ac:dyDescent="0.25">
      <c r="A70" s="39" t="s">
        <v>144</v>
      </c>
      <c r="B70" s="42">
        <f t="shared" si="9"/>
        <v>36.869999999999997</v>
      </c>
      <c r="C70" s="42">
        <v>36.869999999999997</v>
      </c>
      <c r="D70" s="42"/>
      <c r="E70" s="42"/>
      <c r="F70" s="42"/>
      <c r="G70" s="42"/>
      <c r="H70" s="42"/>
      <c r="I70" s="42"/>
      <c r="J70" s="42"/>
      <c r="K70" s="42"/>
      <c r="L70" s="43"/>
      <c r="M70" s="43"/>
    </row>
    <row r="71" spans="1:13" x14ac:dyDescent="0.25">
      <c r="A71" s="39" t="s">
        <v>32</v>
      </c>
      <c r="B71" s="42">
        <f t="shared" ref="B71:B78" si="11">SUM(C71:K71)</f>
        <v>0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x14ac:dyDescent="0.25">
      <c r="A72" s="39" t="s">
        <v>33</v>
      </c>
      <c r="B72" s="42">
        <f t="shared" si="11"/>
        <v>0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27" customHeight="1" x14ac:dyDescent="0.25">
      <c r="A73" s="39" t="s">
        <v>145</v>
      </c>
      <c r="B73" s="42">
        <f t="shared" si="11"/>
        <v>0</v>
      </c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</row>
    <row r="74" spans="1:13" ht="27" customHeight="1" x14ac:dyDescent="0.25">
      <c r="A74" s="39" t="s">
        <v>146</v>
      </c>
      <c r="B74" s="42">
        <f t="shared" si="11"/>
        <v>0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</row>
    <row r="75" spans="1:13" ht="27" customHeight="1" x14ac:dyDescent="0.25">
      <c r="A75" s="39" t="s">
        <v>147</v>
      </c>
      <c r="B75" s="42">
        <f t="shared" si="11"/>
        <v>0</v>
      </c>
      <c r="C75" s="42"/>
      <c r="D75" s="42"/>
      <c r="E75" s="42"/>
      <c r="F75" s="42"/>
      <c r="G75" s="42"/>
      <c r="H75" s="42"/>
      <c r="I75" s="42"/>
      <c r="J75" s="42"/>
      <c r="K75" s="42"/>
      <c r="L75" s="43">
        <v>9500</v>
      </c>
      <c r="M75" s="43"/>
    </row>
    <row r="76" spans="1:13" x14ac:dyDescent="0.25">
      <c r="A76" s="39" t="s">
        <v>34</v>
      </c>
      <c r="B76" s="42">
        <f t="shared" si="11"/>
        <v>0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x14ac:dyDescent="0.25">
      <c r="A77" s="39" t="s">
        <v>35</v>
      </c>
      <c r="B77" s="42">
        <f t="shared" si="11"/>
        <v>0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x14ac:dyDescent="0.25">
      <c r="A78" s="39" t="s">
        <v>148</v>
      </c>
      <c r="B78" s="42">
        <f t="shared" si="11"/>
        <v>0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43"/>
    </row>
  </sheetData>
  <autoFilter ref="A2:U78"/>
  <mergeCells count="1">
    <mergeCell ref="A1:C1"/>
  </mergeCells>
  <pageMargins left="0.43307086614173229" right="0.27559055118110237" top="0.43307086614173229" bottom="0.35433070866141736" header="0.31496062992125984" footer="0.19685039370078741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M275"/>
  <sheetViews>
    <sheetView tabSelected="1" zoomScale="50" zoomScaleNormal="50" workbookViewId="0">
      <selection activeCell="B14" sqref="B14"/>
    </sheetView>
  </sheetViews>
  <sheetFormatPr defaultColWidth="8.85546875" defaultRowHeight="20.25" customHeight="1" x14ac:dyDescent="0.3"/>
  <cols>
    <col min="1" max="1" width="6.42578125" style="49" customWidth="1"/>
    <col min="2" max="2" width="68" style="251" customWidth="1"/>
    <col min="3" max="3" width="12.85546875" style="49" customWidth="1"/>
    <col min="4" max="4" width="10.85546875" style="49" customWidth="1"/>
    <col min="5" max="5" width="31.5703125" style="252" customWidth="1"/>
    <col min="6" max="6" width="18.28515625" style="49" customWidth="1"/>
    <col min="7" max="7" width="18" style="49" customWidth="1"/>
    <col min="8" max="8" width="16.7109375" style="284" customWidth="1"/>
    <col min="9" max="9" width="16.28515625" style="253" customWidth="1"/>
    <col min="10" max="10" width="11.7109375" style="253" customWidth="1"/>
    <col min="11" max="11" width="13.140625" style="253" customWidth="1"/>
    <col min="12" max="12" width="16.42578125" style="302" customWidth="1"/>
    <col min="13" max="13" width="8.85546875" style="49"/>
    <col min="14" max="14" width="14" style="49" customWidth="1"/>
    <col min="15" max="15" width="14.5703125" style="49" customWidth="1"/>
    <col min="16" max="16" width="13.42578125" style="49" customWidth="1"/>
    <col min="17" max="17" width="12.85546875" style="49" customWidth="1"/>
    <col min="18" max="19" width="8.85546875" style="49"/>
    <col min="20" max="20" width="9" style="49" bestFit="1" customWidth="1"/>
    <col min="21" max="21" width="8.85546875" style="49"/>
    <col min="22" max="22" width="33.85546875" style="49" customWidth="1"/>
    <col min="23" max="23" width="11.28515625" style="49" bestFit="1" customWidth="1"/>
    <col min="24" max="16384" width="8.85546875" style="49"/>
  </cols>
  <sheetData>
    <row r="1" spans="1:64" ht="20.25" customHeight="1" x14ac:dyDescent="0.3">
      <c r="A1" s="317"/>
      <c r="B1" s="351" t="s">
        <v>376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64" ht="20.25" customHeight="1" x14ac:dyDescent="0.3">
      <c r="A2" s="374" t="s">
        <v>375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</row>
    <row r="3" spans="1:64" ht="22.5" x14ac:dyDescent="0.3">
      <c r="A3" s="351" t="s">
        <v>395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8.75" x14ac:dyDescent="0.3">
      <c r="A4" s="352" t="s">
        <v>165</v>
      </c>
      <c r="B4" s="352" t="s">
        <v>166</v>
      </c>
      <c r="C4" s="352" t="s">
        <v>167</v>
      </c>
      <c r="D4" s="352" t="s">
        <v>168</v>
      </c>
      <c r="E4" s="352" t="s">
        <v>169</v>
      </c>
      <c r="F4" s="352" t="s">
        <v>170</v>
      </c>
      <c r="G4" s="352" t="s">
        <v>171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8.75" x14ac:dyDescent="0.3">
      <c r="A5" s="352"/>
      <c r="B5" s="352"/>
      <c r="C5" s="352"/>
      <c r="D5" s="352"/>
      <c r="E5" s="352"/>
      <c r="F5" s="352"/>
      <c r="G5" s="352" t="s">
        <v>172</v>
      </c>
      <c r="H5" s="352"/>
      <c r="I5" s="352"/>
      <c r="J5" s="352"/>
      <c r="K5" s="352"/>
      <c r="L5" s="352"/>
      <c r="M5" s="352" t="s">
        <v>173</v>
      </c>
      <c r="N5" s="352"/>
      <c r="O5" s="352"/>
      <c r="P5" s="352"/>
      <c r="Q5" s="352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8.75" x14ac:dyDescent="0.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 t="s">
        <v>174</v>
      </c>
      <c r="N6" s="352"/>
      <c r="O6" s="352"/>
      <c r="P6" s="352"/>
      <c r="Q6" s="352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195.75" customHeight="1" x14ac:dyDescent="0.3">
      <c r="A7" s="352"/>
      <c r="B7" s="352"/>
      <c r="C7" s="352"/>
      <c r="D7" s="352"/>
      <c r="E7" s="352"/>
      <c r="F7" s="352"/>
      <c r="G7" s="352" t="s">
        <v>175</v>
      </c>
      <c r="H7" s="352"/>
      <c r="I7" s="352"/>
      <c r="J7" s="352"/>
      <c r="K7" s="352"/>
      <c r="L7" s="286" t="s">
        <v>176</v>
      </c>
      <c r="M7" s="352" t="s">
        <v>177</v>
      </c>
      <c r="N7" s="352"/>
      <c r="O7" s="352"/>
      <c r="P7" s="352"/>
      <c r="Q7" s="352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120.75" customHeight="1" x14ac:dyDescent="0.3">
      <c r="A8" s="352"/>
      <c r="B8" s="352"/>
      <c r="C8" s="352"/>
      <c r="D8" s="352"/>
      <c r="E8" s="352"/>
      <c r="F8" s="352"/>
      <c r="G8" s="352" t="s">
        <v>178</v>
      </c>
      <c r="H8" s="260" t="s">
        <v>179</v>
      </c>
      <c r="I8" s="361" t="s">
        <v>180</v>
      </c>
      <c r="J8" s="361"/>
      <c r="K8" s="361"/>
      <c r="L8" s="286" t="s">
        <v>179</v>
      </c>
      <c r="M8" s="352" t="s">
        <v>178</v>
      </c>
      <c r="N8" s="51" t="s">
        <v>181</v>
      </c>
      <c r="O8" s="352" t="s">
        <v>180</v>
      </c>
      <c r="P8" s="352"/>
      <c r="Q8" s="352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162" customHeight="1" x14ac:dyDescent="0.3">
      <c r="A9" s="352"/>
      <c r="B9" s="352"/>
      <c r="C9" s="352"/>
      <c r="D9" s="352"/>
      <c r="E9" s="352"/>
      <c r="F9" s="352"/>
      <c r="G9" s="352"/>
      <c r="H9" s="260" t="s">
        <v>182</v>
      </c>
      <c r="I9" s="50" t="s">
        <v>183</v>
      </c>
      <c r="J9" s="50" t="s">
        <v>184</v>
      </c>
      <c r="K9" s="50" t="s">
        <v>185</v>
      </c>
      <c r="L9" s="286" t="s">
        <v>186</v>
      </c>
      <c r="M9" s="352"/>
      <c r="N9" s="51"/>
      <c r="O9" s="51" t="s">
        <v>183</v>
      </c>
      <c r="P9" s="51" t="s">
        <v>184</v>
      </c>
      <c r="Q9" s="51" t="s">
        <v>185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8.75" x14ac:dyDescent="0.3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260">
        <v>8</v>
      </c>
      <c r="I10" s="50">
        <v>9</v>
      </c>
      <c r="J10" s="50">
        <v>10</v>
      </c>
      <c r="K10" s="50">
        <v>11</v>
      </c>
      <c r="L10" s="286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38.25" thickBot="1" x14ac:dyDescent="0.35">
      <c r="A11" s="52" t="s">
        <v>187</v>
      </c>
      <c r="B11" s="53" t="s">
        <v>188</v>
      </c>
      <c r="C11" s="52"/>
      <c r="D11" s="52" t="s">
        <v>189</v>
      </c>
      <c r="E11" s="54"/>
      <c r="F11" s="52"/>
      <c r="G11" s="52"/>
      <c r="H11" s="261"/>
      <c r="I11" s="55"/>
      <c r="J11" s="55"/>
      <c r="K11" s="55"/>
      <c r="L11" s="297"/>
      <c r="M11" s="57"/>
      <c r="N11" s="57"/>
      <c r="O11" s="57"/>
      <c r="P11" s="57"/>
      <c r="Q11" s="57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s="67" customFormat="1" ht="19.5" thickBot="1" x14ac:dyDescent="0.35">
      <c r="A12" s="58" t="s">
        <v>190</v>
      </c>
      <c r="B12" s="59" t="s">
        <v>191</v>
      </c>
      <c r="C12" s="60">
        <v>100</v>
      </c>
      <c r="D12" s="60" t="s">
        <v>189</v>
      </c>
      <c r="E12" s="61" t="s">
        <v>192</v>
      </c>
      <c r="F12" s="62">
        <f t="shared" ref="F12:F19" si="0">G12+L12</f>
        <v>105812</v>
      </c>
      <c r="G12" s="62">
        <f t="shared" ref="G12:G19" si="1">H12+I12+J12+K12</f>
        <v>11269</v>
      </c>
      <c r="H12" s="262">
        <f>H14+H112</f>
        <v>9048</v>
      </c>
      <c r="I12" s="63">
        <f>I14</f>
        <v>1700</v>
      </c>
      <c r="J12" s="63">
        <f>J14</f>
        <v>170</v>
      </c>
      <c r="K12" s="83">
        <f>K14</f>
        <v>351</v>
      </c>
      <c r="L12" s="298">
        <f>L14+L112</f>
        <v>94543</v>
      </c>
      <c r="M12" s="64"/>
      <c r="N12" s="62"/>
      <c r="O12" s="62"/>
      <c r="P12" s="62"/>
      <c r="Q12" s="6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9.5" thickBot="1" x14ac:dyDescent="0.35">
      <c r="A13" s="68"/>
      <c r="B13" s="69"/>
      <c r="C13" s="70"/>
      <c r="D13" s="70"/>
      <c r="E13" s="71"/>
      <c r="F13" s="70">
        <f t="shared" si="0"/>
        <v>0</v>
      </c>
      <c r="G13" s="70">
        <f t="shared" si="1"/>
        <v>0</v>
      </c>
      <c r="H13" s="263"/>
      <c r="I13" s="72"/>
      <c r="J13" s="72"/>
      <c r="K13" s="72"/>
      <c r="L13" s="303"/>
      <c r="M13" s="73"/>
      <c r="N13" s="73"/>
      <c r="O13" s="73"/>
      <c r="P13" s="73"/>
      <c r="Q13" s="74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s="67" customFormat="1" ht="57" thickBot="1" x14ac:dyDescent="0.35">
      <c r="A14" s="58">
        <v>3</v>
      </c>
      <c r="B14" s="59" t="s">
        <v>193</v>
      </c>
      <c r="C14" s="60">
        <v>100</v>
      </c>
      <c r="D14" s="60" t="s">
        <v>189</v>
      </c>
      <c r="E14" s="61" t="s">
        <v>192</v>
      </c>
      <c r="F14" s="62">
        <f t="shared" si="0"/>
        <v>105796</v>
      </c>
      <c r="G14" s="62">
        <f t="shared" si="1"/>
        <v>11269</v>
      </c>
      <c r="H14" s="262">
        <f>H16+H51+H92+H97+H42+H44+H81</f>
        <v>9048</v>
      </c>
      <c r="I14" s="63">
        <f>I106</f>
        <v>1700</v>
      </c>
      <c r="J14" s="63">
        <f>J106</f>
        <v>170</v>
      </c>
      <c r="K14" s="83">
        <f>K106</f>
        <v>351</v>
      </c>
      <c r="L14" s="298">
        <f>L16+L51+L92+L97+L44+L81+L42</f>
        <v>94527</v>
      </c>
      <c r="M14" s="64"/>
      <c r="N14" s="62"/>
      <c r="O14" s="62"/>
      <c r="P14" s="62"/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9.5" thickBot="1" x14ac:dyDescent="0.35">
      <c r="A15" s="70"/>
      <c r="B15" s="69" t="s">
        <v>194</v>
      </c>
      <c r="C15" s="70"/>
      <c r="D15" s="70"/>
      <c r="E15" s="71"/>
      <c r="F15" s="75">
        <f t="shared" si="0"/>
        <v>0</v>
      </c>
      <c r="G15" s="75">
        <f t="shared" si="1"/>
        <v>0</v>
      </c>
      <c r="H15" s="264"/>
      <c r="I15" s="76"/>
      <c r="J15" s="76"/>
      <c r="K15" s="76"/>
      <c r="L15" s="304"/>
      <c r="M15" s="73"/>
      <c r="N15" s="77"/>
      <c r="O15" s="77"/>
      <c r="P15" s="77"/>
      <c r="Q15" s="77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38.25" thickBot="1" x14ac:dyDescent="0.35">
      <c r="A16" s="78"/>
      <c r="B16" s="79" t="s">
        <v>195</v>
      </c>
      <c r="C16" s="80" t="s">
        <v>196</v>
      </c>
      <c r="D16" s="80">
        <v>180</v>
      </c>
      <c r="E16" s="81" t="s">
        <v>196</v>
      </c>
      <c r="F16" s="82">
        <f t="shared" si="0"/>
        <v>81355</v>
      </c>
      <c r="G16" s="82">
        <f t="shared" si="1"/>
        <v>9048</v>
      </c>
      <c r="H16" s="262">
        <f>H18</f>
        <v>9048</v>
      </c>
      <c r="I16" s="84"/>
      <c r="J16" s="84"/>
      <c r="K16" s="84"/>
      <c r="L16" s="287">
        <f>L28+L30+L31+L32+L33+L34+L35+L36+L37+L38+L39+L40+L41</f>
        <v>72307</v>
      </c>
      <c r="M16" s="85"/>
      <c r="N16" s="86"/>
      <c r="O16" s="86"/>
      <c r="P16" s="86"/>
      <c r="Q16" s="87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18.75" hidden="1" customHeight="1" x14ac:dyDescent="0.3">
      <c r="A17" s="88"/>
      <c r="B17" s="89"/>
      <c r="C17" s="88"/>
      <c r="D17" s="88"/>
      <c r="E17" s="90"/>
      <c r="F17" s="91">
        <f t="shared" si="0"/>
        <v>0</v>
      </c>
      <c r="G17" s="91">
        <f t="shared" si="1"/>
        <v>0</v>
      </c>
      <c r="H17" s="265"/>
      <c r="I17" s="92"/>
      <c r="J17" s="92"/>
      <c r="K17" s="92"/>
      <c r="L17" s="301"/>
      <c r="M17" s="94"/>
      <c r="N17" s="95"/>
      <c r="O17" s="95"/>
      <c r="P17" s="95"/>
      <c r="Q17" s="95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s="103" customFormat="1" ht="27.75" customHeight="1" x14ac:dyDescent="0.3">
      <c r="A18" s="362"/>
      <c r="B18" s="354" t="s">
        <v>378</v>
      </c>
      <c r="C18" s="362">
        <v>101</v>
      </c>
      <c r="D18" s="362">
        <v>180</v>
      </c>
      <c r="E18" s="96" t="s">
        <v>196</v>
      </c>
      <c r="F18" s="97">
        <f t="shared" si="0"/>
        <v>9048</v>
      </c>
      <c r="G18" s="97">
        <f t="shared" si="1"/>
        <v>9048</v>
      </c>
      <c r="H18" s="266">
        <f>H19+H20+H21+H22+H23+H24+H25+H26+H27+H28</f>
        <v>9048</v>
      </c>
      <c r="I18" s="98"/>
      <c r="J18" s="98"/>
      <c r="K18" s="92"/>
      <c r="L18" s="301"/>
      <c r="M18" s="100"/>
      <c r="N18" s="101"/>
      <c r="O18" s="101"/>
      <c r="P18" s="101"/>
      <c r="Q18" s="101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s="103" customFormat="1" ht="27.75" customHeight="1" x14ac:dyDescent="0.3">
      <c r="A19" s="375"/>
      <c r="B19" s="355"/>
      <c r="C19" s="375"/>
      <c r="D19" s="375"/>
      <c r="E19" s="104" t="s">
        <v>197</v>
      </c>
      <c r="F19" s="97">
        <f t="shared" si="0"/>
        <v>4619</v>
      </c>
      <c r="G19" s="97">
        <f t="shared" si="1"/>
        <v>4619</v>
      </c>
      <c r="H19" s="265">
        <f>H132+H134+H135+H142+H145+H147+H148+H151</f>
        <v>4619</v>
      </c>
      <c r="I19" s="98"/>
      <c r="J19" s="98"/>
      <c r="K19" s="92"/>
      <c r="L19" s="301"/>
      <c r="M19" s="100"/>
      <c r="N19" s="101"/>
      <c r="O19" s="101"/>
      <c r="P19" s="101"/>
      <c r="Q19" s="101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</row>
    <row r="20" spans="1:64" s="103" customFormat="1" ht="27.75" customHeight="1" x14ac:dyDescent="0.3">
      <c r="A20" s="375"/>
      <c r="B20" s="355"/>
      <c r="C20" s="375"/>
      <c r="D20" s="375"/>
      <c r="E20" s="104" t="s">
        <v>198</v>
      </c>
      <c r="F20" s="97">
        <f t="shared" ref="F20:F83" si="2">G20+L20</f>
        <v>2870</v>
      </c>
      <c r="G20" s="97">
        <f t="shared" ref="G20:G83" si="3">H20+I20+J20+K20</f>
        <v>2870</v>
      </c>
      <c r="H20" s="265">
        <f>H137</f>
        <v>2870</v>
      </c>
      <c r="I20" s="98"/>
      <c r="J20" s="98"/>
      <c r="K20" s="92"/>
      <c r="L20" s="301"/>
      <c r="M20" s="100"/>
      <c r="N20" s="101"/>
      <c r="O20" s="101"/>
      <c r="P20" s="101"/>
      <c r="Q20" s="101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64" s="103" customFormat="1" ht="27.75" customHeight="1" x14ac:dyDescent="0.3">
      <c r="A21" s="375"/>
      <c r="B21" s="355"/>
      <c r="C21" s="375"/>
      <c r="D21" s="375"/>
      <c r="E21" s="104" t="s">
        <v>199</v>
      </c>
      <c r="F21" s="97">
        <f t="shared" si="2"/>
        <v>734</v>
      </c>
      <c r="G21" s="97">
        <f t="shared" si="3"/>
        <v>734</v>
      </c>
      <c r="H21" s="265">
        <f>H138</f>
        <v>734</v>
      </c>
      <c r="I21" s="98"/>
      <c r="J21" s="98"/>
      <c r="K21" s="92"/>
      <c r="L21" s="301"/>
      <c r="M21" s="100"/>
      <c r="N21" s="101"/>
      <c r="O21" s="101"/>
      <c r="P21" s="101"/>
      <c r="Q21" s="101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</row>
    <row r="22" spans="1:64" s="103" customFormat="1" ht="27.75" customHeight="1" x14ac:dyDescent="0.3">
      <c r="A22" s="375"/>
      <c r="B22" s="355"/>
      <c r="C22" s="375"/>
      <c r="D22" s="375"/>
      <c r="E22" s="104" t="s">
        <v>200</v>
      </c>
      <c r="F22" s="97">
        <f t="shared" si="2"/>
        <v>291</v>
      </c>
      <c r="G22" s="97">
        <f t="shared" si="3"/>
        <v>291</v>
      </c>
      <c r="H22" s="265">
        <f>H140</f>
        <v>291</v>
      </c>
      <c r="I22" s="98"/>
      <c r="J22" s="98"/>
      <c r="K22" s="92"/>
      <c r="L22" s="301"/>
      <c r="M22" s="100"/>
      <c r="N22" s="101"/>
      <c r="O22" s="101"/>
      <c r="P22" s="101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</row>
    <row r="23" spans="1:64" s="103" customFormat="1" ht="27.75" customHeight="1" x14ac:dyDescent="0.3">
      <c r="A23" s="375"/>
      <c r="B23" s="355"/>
      <c r="C23" s="375"/>
      <c r="D23" s="375"/>
      <c r="E23" s="104" t="s">
        <v>201</v>
      </c>
      <c r="F23" s="97">
        <f t="shared" si="2"/>
        <v>0</v>
      </c>
      <c r="G23" s="97">
        <f t="shared" si="3"/>
        <v>0</v>
      </c>
      <c r="H23" s="265">
        <f>H121+H126</f>
        <v>0</v>
      </c>
      <c r="I23" s="98"/>
      <c r="J23" s="98"/>
      <c r="K23" s="92"/>
      <c r="L23" s="301"/>
      <c r="M23" s="100"/>
      <c r="N23" s="101"/>
      <c r="O23" s="101"/>
      <c r="P23" s="101"/>
      <c r="Q23" s="101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s="103" customFormat="1" ht="27.75" customHeight="1" x14ac:dyDescent="0.3">
      <c r="A24" s="375"/>
      <c r="B24" s="355"/>
      <c r="C24" s="375"/>
      <c r="D24" s="375"/>
      <c r="E24" s="104" t="s">
        <v>202</v>
      </c>
      <c r="F24" s="97">
        <f t="shared" si="2"/>
        <v>4</v>
      </c>
      <c r="G24" s="97">
        <f t="shared" si="3"/>
        <v>4</v>
      </c>
      <c r="H24" s="265">
        <f>H153</f>
        <v>4</v>
      </c>
      <c r="I24" s="98"/>
      <c r="J24" s="98"/>
      <c r="K24" s="92"/>
      <c r="L24" s="301"/>
      <c r="M24" s="100"/>
      <c r="N24" s="101"/>
      <c r="O24" s="101"/>
      <c r="P24" s="101"/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s="103" customFormat="1" ht="27.75" customHeight="1" x14ac:dyDescent="0.3">
      <c r="A25" s="375"/>
      <c r="B25" s="355"/>
      <c r="C25" s="375"/>
      <c r="D25" s="375"/>
      <c r="E25" s="104" t="s">
        <v>203</v>
      </c>
      <c r="F25" s="97">
        <f t="shared" si="2"/>
        <v>0</v>
      </c>
      <c r="G25" s="97">
        <f t="shared" si="3"/>
        <v>0</v>
      </c>
      <c r="H25" s="265">
        <f>H136</f>
        <v>0</v>
      </c>
      <c r="I25" s="98"/>
      <c r="J25" s="98"/>
      <c r="K25" s="92"/>
      <c r="L25" s="301"/>
      <c r="M25" s="100"/>
      <c r="N25" s="101"/>
      <c r="O25" s="101"/>
      <c r="P25" s="101"/>
      <c r="Q25" s="101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s="103" customFormat="1" ht="27.75" customHeight="1" x14ac:dyDescent="0.3">
      <c r="A26" s="375"/>
      <c r="B26" s="355"/>
      <c r="C26" s="375"/>
      <c r="D26" s="375"/>
      <c r="E26" s="104" t="s">
        <v>204</v>
      </c>
      <c r="F26" s="97">
        <f t="shared" si="2"/>
        <v>24</v>
      </c>
      <c r="G26" s="97">
        <f t="shared" si="3"/>
        <v>24</v>
      </c>
      <c r="H26" s="265">
        <f>H127</f>
        <v>24</v>
      </c>
      <c r="I26" s="98"/>
      <c r="J26" s="98"/>
      <c r="K26" s="92"/>
      <c r="L26" s="301"/>
      <c r="M26" s="100"/>
      <c r="N26" s="101"/>
      <c r="O26" s="101"/>
      <c r="P26" s="101"/>
      <c r="Q26" s="101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s="103" customFormat="1" ht="27.75" customHeight="1" x14ac:dyDescent="0.3">
      <c r="A27" s="375"/>
      <c r="B27" s="355"/>
      <c r="C27" s="375"/>
      <c r="D27" s="375"/>
      <c r="E27" s="104" t="s">
        <v>205</v>
      </c>
      <c r="F27" s="97">
        <f t="shared" si="2"/>
        <v>431</v>
      </c>
      <c r="G27" s="97">
        <f t="shared" si="3"/>
        <v>431</v>
      </c>
      <c r="H27" s="265">
        <f>H133</f>
        <v>431</v>
      </c>
      <c r="I27" s="98"/>
      <c r="J27" s="98"/>
      <c r="K27" s="92"/>
      <c r="L27" s="301"/>
      <c r="M27" s="100"/>
      <c r="N27" s="101"/>
      <c r="O27" s="101"/>
      <c r="P27" s="101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s="103" customFormat="1" ht="30" customHeight="1" x14ac:dyDescent="0.3">
      <c r="A28" s="366"/>
      <c r="B28" s="355"/>
      <c r="C28" s="366"/>
      <c r="D28" s="366"/>
      <c r="E28" s="104" t="s">
        <v>206</v>
      </c>
      <c r="F28" s="97">
        <f t="shared" si="2"/>
        <v>75</v>
      </c>
      <c r="G28" s="97">
        <f t="shared" si="3"/>
        <v>75</v>
      </c>
      <c r="H28" s="267">
        <f>H156</f>
        <v>75</v>
      </c>
      <c r="I28" s="107"/>
      <c r="J28" s="107"/>
      <c r="K28" s="178"/>
      <c r="L28" s="289"/>
      <c r="M28" s="109"/>
      <c r="N28" s="110"/>
      <c r="O28" s="110"/>
      <c r="P28" s="110"/>
      <c r="Q28" s="110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64" s="103" customFormat="1" ht="18.75" hidden="1" customHeight="1" x14ac:dyDescent="0.3">
      <c r="A29" s="111"/>
      <c r="B29" s="355"/>
      <c r="C29" s="111"/>
      <c r="D29" s="111"/>
      <c r="E29" s="112"/>
      <c r="F29" s="97">
        <f t="shared" si="2"/>
        <v>0</v>
      </c>
      <c r="G29" s="97">
        <f t="shared" si="3"/>
        <v>0</v>
      </c>
      <c r="H29" s="267"/>
      <c r="I29" s="107"/>
      <c r="J29" s="107"/>
      <c r="K29" s="178"/>
      <c r="L29" s="289"/>
      <c r="M29" s="109"/>
      <c r="N29" s="110"/>
      <c r="O29" s="110"/>
      <c r="P29" s="110"/>
      <c r="Q29" s="110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s="103" customFormat="1" ht="42.75" customHeight="1" x14ac:dyDescent="0.3">
      <c r="A30" s="353"/>
      <c r="B30" s="355"/>
      <c r="C30" s="111">
        <v>102</v>
      </c>
      <c r="D30" s="111">
        <v>180</v>
      </c>
      <c r="E30" s="112" t="s">
        <v>207</v>
      </c>
      <c r="F30" s="97">
        <f t="shared" si="2"/>
        <v>1341</v>
      </c>
      <c r="G30" s="97">
        <f t="shared" si="3"/>
        <v>0</v>
      </c>
      <c r="H30" s="267"/>
      <c r="I30" s="107"/>
      <c r="J30" s="107"/>
      <c r="K30" s="178"/>
      <c r="L30" s="289">
        <f>L120</f>
        <v>1341</v>
      </c>
      <c r="M30" s="109"/>
      <c r="N30" s="110"/>
      <c r="O30" s="110"/>
      <c r="P30" s="110"/>
      <c r="Q30" s="110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64" s="103" customFormat="1" ht="38.25" customHeight="1" x14ac:dyDescent="0.3">
      <c r="A31" s="353"/>
      <c r="B31" s="355"/>
      <c r="C31" s="111">
        <v>102</v>
      </c>
      <c r="D31" s="111">
        <v>180</v>
      </c>
      <c r="E31" s="104" t="s">
        <v>208</v>
      </c>
      <c r="F31" s="97">
        <f t="shared" si="2"/>
        <v>65722</v>
      </c>
      <c r="G31" s="97">
        <f t="shared" si="3"/>
        <v>0</v>
      </c>
      <c r="H31" s="267"/>
      <c r="I31" s="107"/>
      <c r="J31" s="107"/>
      <c r="K31" s="178"/>
      <c r="L31" s="289">
        <f>L122+L128</f>
        <v>65722</v>
      </c>
      <c r="M31" s="109"/>
      <c r="N31" s="110"/>
      <c r="O31" s="110"/>
      <c r="P31" s="110"/>
      <c r="Q31" s="110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64" s="103" customFormat="1" ht="39.75" customHeight="1" x14ac:dyDescent="0.3">
      <c r="A32" s="353"/>
      <c r="B32" s="355"/>
      <c r="C32" s="111">
        <v>102</v>
      </c>
      <c r="D32" s="111">
        <v>180</v>
      </c>
      <c r="E32" s="104" t="s">
        <v>209</v>
      </c>
      <c r="F32" s="97">
        <f t="shared" si="2"/>
        <v>5244</v>
      </c>
      <c r="G32" s="97">
        <f t="shared" si="3"/>
        <v>0</v>
      </c>
      <c r="H32" s="267"/>
      <c r="I32" s="107"/>
      <c r="J32" s="107"/>
      <c r="K32" s="178"/>
      <c r="L32" s="289">
        <f>L149+L157</f>
        <v>5244</v>
      </c>
      <c r="M32" s="109"/>
      <c r="N32" s="110"/>
      <c r="O32" s="110"/>
      <c r="P32" s="110"/>
      <c r="Q32" s="110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64" s="103" customFormat="1" ht="60.75" customHeight="1" x14ac:dyDescent="0.3">
      <c r="A33" s="362"/>
      <c r="B33" s="355"/>
      <c r="C33" s="111">
        <v>102</v>
      </c>
      <c r="D33" s="111">
        <v>180</v>
      </c>
      <c r="E33" s="104" t="s">
        <v>210</v>
      </c>
      <c r="F33" s="97">
        <f t="shared" si="2"/>
        <v>0</v>
      </c>
      <c r="G33" s="97">
        <f t="shared" si="3"/>
        <v>0</v>
      </c>
      <c r="H33" s="267"/>
      <c r="I33" s="107"/>
      <c r="J33" s="107"/>
      <c r="K33" s="178"/>
      <c r="L33" s="289">
        <f>L123+L129</f>
        <v>0</v>
      </c>
      <c r="M33" s="109"/>
      <c r="N33" s="110"/>
      <c r="O33" s="110"/>
      <c r="P33" s="110"/>
      <c r="Q33" s="110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64" s="103" customFormat="1" ht="57.75" customHeight="1" x14ac:dyDescent="0.3">
      <c r="A34" s="366"/>
      <c r="B34" s="356"/>
      <c r="C34" s="111">
        <v>102</v>
      </c>
      <c r="D34" s="111">
        <v>180</v>
      </c>
      <c r="E34" s="104" t="s">
        <v>211</v>
      </c>
      <c r="F34" s="97">
        <f t="shared" si="2"/>
        <v>0</v>
      </c>
      <c r="G34" s="97">
        <f t="shared" si="3"/>
        <v>0</v>
      </c>
      <c r="H34" s="267"/>
      <c r="I34" s="107"/>
      <c r="J34" s="107"/>
      <c r="K34" s="178"/>
      <c r="L34" s="289">
        <f>L158</f>
        <v>0</v>
      </c>
      <c r="M34" s="109"/>
      <c r="N34" s="110"/>
      <c r="O34" s="110"/>
      <c r="P34" s="110"/>
      <c r="Q34" s="110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s="103" customFormat="1" ht="37.5" customHeight="1" x14ac:dyDescent="0.3">
      <c r="A35" s="353"/>
      <c r="B35" s="354" t="s">
        <v>379</v>
      </c>
      <c r="C35" s="111">
        <v>102</v>
      </c>
      <c r="D35" s="111">
        <v>180</v>
      </c>
      <c r="E35" s="104" t="s">
        <v>212</v>
      </c>
      <c r="F35" s="97">
        <f t="shared" si="2"/>
        <v>0</v>
      </c>
      <c r="G35" s="97">
        <f t="shared" si="3"/>
        <v>0</v>
      </c>
      <c r="H35" s="267"/>
      <c r="I35" s="107"/>
      <c r="J35" s="107"/>
      <c r="K35" s="178"/>
      <c r="L35" s="289">
        <f>L125+L131</f>
        <v>0</v>
      </c>
      <c r="M35" s="109"/>
      <c r="N35" s="110"/>
      <c r="O35" s="110"/>
      <c r="P35" s="110"/>
      <c r="Q35" s="110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s="103" customFormat="1" ht="36" customHeight="1" x14ac:dyDescent="0.3">
      <c r="A36" s="353"/>
      <c r="B36" s="355"/>
      <c r="C36" s="111">
        <v>102</v>
      </c>
      <c r="D36" s="111">
        <v>180</v>
      </c>
      <c r="E36" s="104" t="s">
        <v>213</v>
      </c>
      <c r="F36" s="97">
        <f t="shared" si="2"/>
        <v>0</v>
      </c>
      <c r="G36" s="97">
        <f t="shared" si="3"/>
        <v>0</v>
      </c>
      <c r="H36" s="267"/>
      <c r="I36" s="107"/>
      <c r="J36" s="107"/>
      <c r="K36" s="178"/>
      <c r="L36" s="289">
        <f>L141</f>
        <v>0</v>
      </c>
      <c r="M36" s="109"/>
      <c r="N36" s="110"/>
      <c r="O36" s="110"/>
      <c r="P36" s="110"/>
      <c r="Q36" s="110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64" s="103" customFormat="1" ht="39" customHeight="1" x14ac:dyDescent="0.3">
      <c r="A37" s="353"/>
      <c r="B37" s="355"/>
      <c r="C37" s="111">
        <v>102</v>
      </c>
      <c r="D37" s="111">
        <v>180</v>
      </c>
      <c r="E37" s="104" t="s">
        <v>214</v>
      </c>
      <c r="F37" s="97">
        <f t="shared" si="2"/>
        <v>0</v>
      </c>
      <c r="G37" s="97">
        <f t="shared" si="3"/>
        <v>0</v>
      </c>
      <c r="H37" s="267"/>
      <c r="I37" s="107"/>
      <c r="J37" s="107"/>
      <c r="K37" s="178"/>
      <c r="L37" s="289">
        <f>L146</f>
        <v>0</v>
      </c>
      <c r="M37" s="109"/>
      <c r="N37" s="110"/>
      <c r="O37" s="110"/>
      <c r="P37" s="110"/>
      <c r="Q37" s="110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64" s="103" customFormat="1" ht="37.5" customHeight="1" x14ac:dyDescent="0.3">
      <c r="A38" s="353"/>
      <c r="B38" s="355"/>
      <c r="C38" s="111">
        <v>102</v>
      </c>
      <c r="D38" s="111">
        <v>180</v>
      </c>
      <c r="E38" s="104" t="s">
        <v>214</v>
      </c>
      <c r="F38" s="97">
        <f t="shared" si="2"/>
        <v>0</v>
      </c>
      <c r="G38" s="97">
        <f t="shared" si="3"/>
        <v>0</v>
      </c>
      <c r="H38" s="267"/>
      <c r="I38" s="107"/>
      <c r="J38" s="107"/>
      <c r="K38" s="178"/>
      <c r="L38" s="289">
        <f>L150</f>
        <v>0</v>
      </c>
      <c r="M38" s="109"/>
      <c r="N38" s="110"/>
      <c r="O38" s="110"/>
      <c r="P38" s="110"/>
      <c r="Q38" s="110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</row>
    <row r="39" spans="1:64" s="103" customFormat="1" ht="41.25" customHeight="1" x14ac:dyDescent="0.3">
      <c r="A39" s="353"/>
      <c r="B39" s="355"/>
      <c r="C39" s="111">
        <v>102</v>
      </c>
      <c r="D39" s="111">
        <v>180</v>
      </c>
      <c r="E39" s="104" t="s">
        <v>215</v>
      </c>
      <c r="F39" s="97">
        <f t="shared" si="2"/>
        <v>0</v>
      </c>
      <c r="G39" s="97">
        <f t="shared" si="3"/>
        <v>0</v>
      </c>
      <c r="H39" s="267"/>
      <c r="I39" s="107"/>
      <c r="J39" s="107"/>
      <c r="K39" s="178"/>
      <c r="L39" s="289">
        <f>L160</f>
        <v>0</v>
      </c>
      <c r="M39" s="109"/>
      <c r="N39" s="110"/>
      <c r="O39" s="110"/>
      <c r="P39" s="110"/>
      <c r="Q39" s="110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</row>
    <row r="40" spans="1:64" s="103" customFormat="1" ht="18.75" x14ac:dyDescent="0.3">
      <c r="A40" s="111"/>
      <c r="B40" s="356"/>
      <c r="C40" s="111">
        <v>102</v>
      </c>
      <c r="D40" s="111">
        <v>180</v>
      </c>
      <c r="E40" s="104" t="s">
        <v>214</v>
      </c>
      <c r="F40" s="97">
        <f t="shared" si="2"/>
        <v>0</v>
      </c>
      <c r="G40" s="97">
        <f t="shared" si="3"/>
        <v>0</v>
      </c>
      <c r="H40" s="267"/>
      <c r="I40" s="107"/>
      <c r="J40" s="107"/>
      <c r="K40" s="178"/>
      <c r="L40" s="289">
        <f>L159</f>
        <v>0</v>
      </c>
      <c r="M40" s="109"/>
      <c r="N40" s="110"/>
      <c r="O40" s="110"/>
      <c r="P40" s="110"/>
      <c r="Q40" s="110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s="103" customFormat="1" ht="63" customHeight="1" thickBot="1" x14ac:dyDescent="0.35">
      <c r="A41" s="115"/>
      <c r="B41" s="116" t="s">
        <v>380</v>
      </c>
      <c r="C41" s="115">
        <v>102</v>
      </c>
      <c r="D41" s="115">
        <v>180</v>
      </c>
      <c r="E41" s="117" t="s">
        <v>216</v>
      </c>
      <c r="F41" s="97">
        <f t="shared" si="2"/>
        <v>0</v>
      </c>
      <c r="G41" s="97">
        <f t="shared" si="3"/>
        <v>0</v>
      </c>
      <c r="H41" s="268"/>
      <c r="I41" s="119"/>
      <c r="J41" s="119"/>
      <c r="K41" s="183"/>
      <c r="L41" s="299">
        <f>L124+L130</f>
        <v>0</v>
      </c>
      <c r="M41" s="121"/>
      <c r="N41" s="122"/>
      <c r="O41" s="122"/>
      <c r="P41" s="122"/>
      <c r="Q41" s="12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s="134" customFormat="1" ht="63" customHeight="1" thickBot="1" x14ac:dyDescent="0.35">
      <c r="A42" s="123"/>
      <c r="B42" s="124" t="s">
        <v>217</v>
      </c>
      <c r="C42" s="125" t="s">
        <v>196</v>
      </c>
      <c r="D42" s="125" t="s">
        <v>196</v>
      </c>
      <c r="E42" s="126" t="s">
        <v>196</v>
      </c>
      <c r="F42" s="97">
        <f t="shared" si="2"/>
        <v>150</v>
      </c>
      <c r="G42" s="97">
        <f t="shared" si="3"/>
        <v>0</v>
      </c>
      <c r="H42" s="262">
        <f>H43</f>
        <v>0</v>
      </c>
      <c r="I42" s="128"/>
      <c r="J42" s="128"/>
      <c r="K42" s="83"/>
      <c r="L42" s="298">
        <f>L43</f>
        <v>150</v>
      </c>
      <c r="M42" s="130"/>
      <c r="N42" s="131"/>
      <c r="O42" s="131"/>
      <c r="P42" s="131"/>
      <c r="Q42" s="132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</row>
    <row r="43" spans="1:64" s="103" customFormat="1" ht="63" customHeight="1" thickBot="1" x14ac:dyDescent="0.35">
      <c r="A43" s="135"/>
      <c r="B43" s="136" t="s">
        <v>381</v>
      </c>
      <c r="C43" s="135">
        <v>102</v>
      </c>
      <c r="D43" s="135">
        <v>180</v>
      </c>
      <c r="E43" s="137" t="s">
        <v>219</v>
      </c>
      <c r="F43" s="97">
        <f t="shared" si="2"/>
        <v>150</v>
      </c>
      <c r="G43" s="97">
        <f t="shared" si="3"/>
        <v>0</v>
      </c>
      <c r="H43" s="264">
        <f>H162</f>
        <v>0</v>
      </c>
      <c r="I43" s="139"/>
      <c r="J43" s="139"/>
      <c r="K43" s="76"/>
      <c r="L43" s="304">
        <f>L162</f>
        <v>150</v>
      </c>
      <c r="M43" s="140"/>
      <c r="N43" s="141"/>
      <c r="O43" s="141"/>
      <c r="P43" s="141"/>
      <c r="Q43" s="141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57" thickBot="1" x14ac:dyDescent="0.35">
      <c r="A44" s="78"/>
      <c r="B44" s="142" t="s">
        <v>220</v>
      </c>
      <c r="C44" s="80">
        <v>103</v>
      </c>
      <c r="D44" s="80">
        <v>180</v>
      </c>
      <c r="E44" s="143" t="s">
        <v>196</v>
      </c>
      <c r="F44" s="97">
        <f t="shared" si="2"/>
        <v>1193</v>
      </c>
      <c r="G44" s="97">
        <f t="shared" si="3"/>
        <v>0</v>
      </c>
      <c r="H44" s="262">
        <f>H46+H49</f>
        <v>0</v>
      </c>
      <c r="I44" s="84"/>
      <c r="J44" s="84"/>
      <c r="K44" s="84"/>
      <c r="L44" s="298">
        <f>L45+L46+L47+L48+L49+L50</f>
        <v>1193</v>
      </c>
      <c r="M44" s="145"/>
      <c r="N44" s="146"/>
      <c r="O44" s="146"/>
      <c r="P44" s="146"/>
      <c r="Q44" s="147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64" s="103" customFormat="1" ht="75.75" customHeight="1" x14ac:dyDescent="0.3">
      <c r="A45" s="148"/>
      <c r="B45" s="149" t="s">
        <v>382</v>
      </c>
      <c r="C45" s="148">
        <v>103</v>
      </c>
      <c r="D45" s="148">
        <v>180</v>
      </c>
      <c r="E45" s="150" t="s">
        <v>221</v>
      </c>
      <c r="F45" s="97">
        <f t="shared" si="2"/>
        <v>0</v>
      </c>
      <c r="G45" s="97">
        <f t="shared" si="3"/>
        <v>0</v>
      </c>
      <c r="H45" s="266"/>
      <c r="I45" s="98"/>
      <c r="J45" s="98"/>
      <c r="K45" s="92"/>
      <c r="L45" s="301">
        <f>L170</f>
        <v>0</v>
      </c>
      <c r="M45" s="100"/>
      <c r="N45" s="101"/>
      <c r="O45" s="101"/>
      <c r="P45" s="101"/>
      <c r="Q45" s="101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</row>
    <row r="46" spans="1:64" s="103" customFormat="1" ht="45" customHeight="1" x14ac:dyDescent="0.3">
      <c r="A46" s="353"/>
      <c r="B46" s="354" t="s">
        <v>383</v>
      </c>
      <c r="C46" s="111">
        <v>103</v>
      </c>
      <c r="D46" s="111">
        <v>180</v>
      </c>
      <c r="E46" s="150" t="s">
        <v>373</v>
      </c>
      <c r="F46" s="97">
        <f t="shared" si="2"/>
        <v>780</v>
      </c>
      <c r="G46" s="97">
        <f t="shared" si="3"/>
        <v>0</v>
      </c>
      <c r="H46" s="267"/>
      <c r="I46" s="107"/>
      <c r="J46" s="107"/>
      <c r="K46" s="178"/>
      <c r="L46" s="289">
        <f>L165</f>
        <v>780</v>
      </c>
      <c r="M46" s="109"/>
      <c r="N46" s="110"/>
      <c r="O46" s="110"/>
      <c r="P46" s="110"/>
      <c r="Q46" s="110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</row>
    <row r="47" spans="1:64" s="103" customFormat="1" ht="45" customHeight="1" x14ac:dyDescent="0.3">
      <c r="A47" s="353"/>
      <c r="B47" s="355"/>
      <c r="C47" s="111">
        <v>103</v>
      </c>
      <c r="D47" s="111">
        <v>180</v>
      </c>
      <c r="E47" s="150" t="s">
        <v>222</v>
      </c>
      <c r="F47" s="97">
        <f t="shared" si="2"/>
        <v>130</v>
      </c>
      <c r="G47" s="97">
        <f t="shared" si="3"/>
        <v>0</v>
      </c>
      <c r="H47" s="267"/>
      <c r="I47" s="107"/>
      <c r="J47" s="107"/>
      <c r="K47" s="178"/>
      <c r="L47" s="289">
        <f>L171+L166</f>
        <v>130</v>
      </c>
      <c r="M47" s="109"/>
      <c r="N47" s="110"/>
      <c r="O47" s="110"/>
      <c r="P47" s="110"/>
      <c r="Q47" s="110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</row>
    <row r="48" spans="1:64" s="103" customFormat="1" ht="66" customHeight="1" x14ac:dyDescent="0.3">
      <c r="A48" s="111"/>
      <c r="B48" s="355"/>
      <c r="C48" s="111">
        <v>103</v>
      </c>
      <c r="D48" s="111">
        <v>180</v>
      </c>
      <c r="E48" s="150" t="s">
        <v>222</v>
      </c>
      <c r="F48" s="97">
        <f t="shared" si="2"/>
        <v>0</v>
      </c>
      <c r="G48" s="97">
        <f t="shared" si="3"/>
        <v>0</v>
      </c>
      <c r="H48" s="267"/>
      <c r="I48" s="107"/>
      <c r="J48" s="107"/>
      <c r="K48" s="178"/>
      <c r="L48" s="289">
        <f>L169</f>
        <v>0</v>
      </c>
      <c r="M48" s="109"/>
      <c r="N48" s="110"/>
      <c r="O48" s="110"/>
      <c r="P48" s="110"/>
      <c r="Q48" s="110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</row>
    <row r="49" spans="1:64" s="103" customFormat="1" ht="41.25" customHeight="1" x14ac:dyDescent="0.3">
      <c r="A49" s="353"/>
      <c r="B49" s="355"/>
      <c r="C49" s="111">
        <v>103</v>
      </c>
      <c r="D49" s="111">
        <v>180</v>
      </c>
      <c r="E49" s="150" t="s">
        <v>223</v>
      </c>
      <c r="F49" s="97">
        <f t="shared" si="2"/>
        <v>109</v>
      </c>
      <c r="G49" s="97">
        <f t="shared" si="3"/>
        <v>0</v>
      </c>
      <c r="H49" s="267"/>
      <c r="I49" s="107"/>
      <c r="J49" s="107"/>
      <c r="K49" s="178"/>
      <c r="L49" s="289">
        <f>L167</f>
        <v>109</v>
      </c>
      <c r="M49" s="109"/>
      <c r="N49" s="110"/>
      <c r="O49" s="110"/>
      <c r="P49" s="110"/>
      <c r="Q49" s="110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</row>
    <row r="50" spans="1:64" s="103" customFormat="1" ht="39" customHeight="1" thickBot="1" x14ac:dyDescent="0.35">
      <c r="A50" s="362"/>
      <c r="B50" s="357"/>
      <c r="C50" s="115">
        <v>103</v>
      </c>
      <c r="D50" s="115">
        <v>180</v>
      </c>
      <c r="E50" s="150" t="s">
        <v>224</v>
      </c>
      <c r="F50" s="97">
        <f t="shared" si="2"/>
        <v>174</v>
      </c>
      <c r="G50" s="97">
        <f t="shared" si="3"/>
        <v>0</v>
      </c>
      <c r="H50" s="268"/>
      <c r="I50" s="119"/>
      <c r="J50" s="119"/>
      <c r="K50" s="183"/>
      <c r="L50" s="299">
        <f>L168</f>
        <v>174</v>
      </c>
      <c r="M50" s="121"/>
      <c r="N50" s="122"/>
      <c r="O50" s="122"/>
      <c r="P50" s="122"/>
      <c r="Q50" s="12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64" s="66" customFormat="1" ht="38.25" thickBot="1" x14ac:dyDescent="0.35">
      <c r="A51" s="151"/>
      <c r="B51" s="142" t="s">
        <v>225</v>
      </c>
      <c r="C51" s="80">
        <v>103</v>
      </c>
      <c r="D51" s="80">
        <v>180</v>
      </c>
      <c r="E51" s="143" t="s">
        <v>196</v>
      </c>
      <c r="F51" s="97">
        <f t="shared" si="2"/>
        <v>3180</v>
      </c>
      <c r="G51" s="97">
        <f t="shared" si="3"/>
        <v>0</v>
      </c>
      <c r="H51" s="262">
        <f>H52+H53+H54+H55+H60+H61+H63+H68+H70+H69+H74</f>
        <v>0</v>
      </c>
      <c r="I51" s="84"/>
      <c r="J51" s="84"/>
      <c r="K51" s="83"/>
      <c r="L51" s="298">
        <f>L52+L53+L54+L55+L60+L61+L63+L68+L69+L70+L74</f>
        <v>3180</v>
      </c>
      <c r="M51" s="152"/>
      <c r="N51" s="153"/>
      <c r="O51" s="153"/>
      <c r="P51" s="153"/>
      <c r="Q51" s="154"/>
    </row>
    <row r="52" spans="1:64" s="133" customFormat="1" ht="75" x14ac:dyDescent="0.3">
      <c r="A52" s="155"/>
      <c r="B52" s="331" t="s">
        <v>384</v>
      </c>
      <c r="C52" s="148">
        <v>103</v>
      </c>
      <c r="D52" s="148">
        <v>180</v>
      </c>
      <c r="E52" s="156" t="s">
        <v>226</v>
      </c>
      <c r="F52" s="97">
        <f t="shared" si="2"/>
        <v>100</v>
      </c>
      <c r="G52" s="97">
        <f t="shared" si="3"/>
        <v>0</v>
      </c>
      <c r="H52" s="265"/>
      <c r="I52" s="98"/>
      <c r="J52" s="98"/>
      <c r="K52" s="310"/>
      <c r="L52" s="301">
        <f>L181</f>
        <v>100</v>
      </c>
      <c r="M52" s="157"/>
      <c r="N52" s="158"/>
      <c r="O52" s="158"/>
      <c r="P52" s="158"/>
      <c r="Q52" s="158"/>
    </row>
    <row r="53" spans="1:64" s="133" customFormat="1" ht="20.100000000000001" customHeight="1" x14ac:dyDescent="0.3">
      <c r="A53" s="159"/>
      <c r="B53" s="358" t="s">
        <v>385</v>
      </c>
      <c r="C53" s="111">
        <v>103</v>
      </c>
      <c r="D53" s="111">
        <v>180</v>
      </c>
      <c r="E53" s="112" t="s">
        <v>227</v>
      </c>
      <c r="F53" s="97">
        <f t="shared" si="2"/>
        <v>2500</v>
      </c>
      <c r="G53" s="97">
        <f t="shared" si="3"/>
        <v>0</v>
      </c>
      <c r="H53" s="267"/>
      <c r="I53" s="161"/>
      <c r="J53" s="161"/>
      <c r="K53" s="311"/>
      <c r="L53" s="289">
        <f>L175</f>
        <v>2500</v>
      </c>
      <c r="M53" s="162"/>
      <c r="N53" s="163"/>
      <c r="O53" s="163"/>
      <c r="P53" s="163"/>
      <c r="Q53" s="163"/>
    </row>
    <row r="54" spans="1:64" s="103" customFormat="1" ht="18.75" x14ac:dyDescent="0.3">
      <c r="A54" s="111"/>
      <c r="B54" s="359"/>
      <c r="C54" s="111">
        <v>103</v>
      </c>
      <c r="D54" s="111">
        <v>180</v>
      </c>
      <c r="E54" s="112" t="s">
        <v>228</v>
      </c>
      <c r="F54" s="97">
        <f t="shared" si="2"/>
        <v>0</v>
      </c>
      <c r="G54" s="97">
        <f t="shared" si="3"/>
        <v>0</v>
      </c>
      <c r="H54" s="267"/>
      <c r="I54" s="107"/>
      <c r="J54" s="107"/>
      <c r="K54" s="178"/>
      <c r="L54" s="289">
        <f>L176</f>
        <v>0</v>
      </c>
      <c r="M54" s="109"/>
      <c r="N54" s="110"/>
      <c r="O54" s="110"/>
      <c r="P54" s="110"/>
      <c r="Q54" s="110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</row>
    <row r="55" spans="1:64" s="103" customFormat="1" ht="18.75" x14ac:dyDescent="0.3">
      <c r="A55" s="353"/>
      <c r="B55" s="359"/>
      <c r="C55" s="353">
        <v>103</v>
      </c>
      <c r="D55" s="111">
        <v>180</v>
      </c>
      <c r="E55" s="112" t="s">
        <v>227</v>
      </c>
      <c r="F55" s="97">
        <f t="shared" si="2"/>
        <v>0</v>
      </c>
      <c r="G55" s="97">
        <f t="shared" si="3"/>
        <v>0</v>
      </c>
      <c r="H55" s="269"/>
      <c r="I55" s="108"/>
      <c r="J55" s="108"/>
      <c r="K55" s="179"/>
      <c r="L55" s="289">
        <f>L177</f>
        <v>0</v>
      </c>
      <c r="M55" s="165"/>
      <c r="N55" s="166"/>
      <c r="O55" s="166"/>
      <c r="P55" s="166"/>
      <c r="Q55" s="166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</row>
    <row r="56" spans="1:64" s="103" customFormat="1" ht="18.75" hidden="1" customHeight="1" x14ac:dyDescent="0.3">
      <c r="A56" s="353"/>
      <c r="B56" s="359"/>
      <c r="C56" s="353"/>
      <c r="D56" s="111">
        <v>180</v>
      </c>
      <c r="E56" s="112" t="s">
        <v>229</v>
      </c>
      <c r="F56" s="97">
        <f t="shared" si="2"/>
        <v>0</v>
      </c>
      <c r="G56" s="97">
        <f t="shared" si="3"/>
        <v>0</v>
      </c>
      <c r="H56" s="269"/>
      <c r="I56" s="108"/>
      <c r="J56" s="108"/>
      <c r="K56" s="179"/>
      <c r="L56" s="289"/>
      <c r="M56" s="109"/>
      <c r="N56" s="110"/>
      <c r="O56" s="110"/>
      <c r="P56" s="110"/>
      <c r="Q56" s="110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</row>
    <row r="57" spans="1:64" s="103" customFormat="1" ht="18.75" hidden="1" customHeight="1" x14ac:dyDescent="0.3">
      <c r="A57" s="111"/>
      <c r="B57" s="359"/>
      <c r="C57" s="111"/>
      <c r="D57" s="111">
        <v>180</v>
      </c>
      <c r="E57" s="112" t="s">
        <v>229</v>
      </c>
      <c r="F57" s="97">
        <f t="shared" si="2"/>
        <v>0</v>
      </c>
      <c r="G57" s="97">
        <f t="shared" si="3"/>
        <v>0</v>
      </c>
      <c r="H57" s="267"/>
      <c r="I57" s="107"/>
      <c r="J57" s="107"/>
      <c r="K57" s="178"/>
      <c r="L57" s="289"/>
      <c r="M57" s="109"/>
      <c r="N57" s="110"/>
      <c r="O57" s="110"/>
      <c r="P57" s="110"/>
      <c r="Q57" s="110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</row>
    <row r="58" spans="1:64" s="103" customFormat="1" ht="18.75" hidden="1" customHeight="1" x14ac:dyDescent="0.3">
      <c r="A58" s="111"/>
      <c r="B58" s="359"/>
      <c r="C58" s="111"/>
      <c r="D58" s="111">
        <v>180</v>
      </c>
      <c r="E58" s="112" t="s">
        <v>229</v>
      </c>
      <c r="F58" s="97">
        <f t="shared" si="2"/>
        <v>0</v>
      </c>
      <c r="G58" s="97">
        <f t="shared" si="3"/>
        <v>0</v>
      </c>
      <c r="H58" s="267"/>
      <c r="I58" s="107"/>
      <c r="J58" s="107"/>
      <c r="K58" s="178"/>
      <c r="L58" s="288"/>
      <c r="M58" s="168"/>
      <c r="N58" s="113"/>
      <c r="O58" s="110"/>
      <c r="P58" s="110"/>
      <c r="Q58" s="110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</row>
    <row r="59" spans="1:64" s="103" customFormat="1" ht="18.75" hidden="1" customHeight="1" x14ac:dyDescent="0.3">
      <c r="A59" s="111"/>
      <c r="B59" s="359"/>
      <c r="C59" s="111"/>
      <c r="D59" s="111">
        <v>180</v>
      </c>
      <c r="E59" s="112" t="s">
        <v>229</v>
      </c>
      <c r="F59" s="97">
        <f t="shared" si="2"/>
        <v>0</v>
      </c>
      <c r="G59" s="97">
        <f t="shared" si="3"/>
        <v>0</v>
      </c>
      <c r="H59" s="267"/>
      <c r="I59" s="107"/>
      <c r="J59" s="107"/>
      <c r="K59" s="178"/>
      <c r="L59" s="288"/>
      <c r="M59" s="168"/>
      <c r="N59" s="113"/>
      <c r="O59" s="110"/>
      <c r="P59" s="110"/>
      <c r="Q59" s="110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</row>
    <row r="60" spans="1:64" s="103" customFormat="1" ht="21" customHeight="1" x14ac:dyDescent="0.3">
      <c r="A60" s="111"/>
      <c r="B60" s="359"/>
      <c r="C60" s="111">
        <v>103</v>
      </c>
      <c r="D60" s="111">
        <v>180</v>
      </c>
      <c r="E60" s="112" t="s">
        <v>228</v>
      </c>
      <c r="F60" s="97">
        <f t="shared" si="2"/>
        <v>0</v>
      </c>
      <c r="G60" s="97">
        <f t="shared" si="3"/>
        <v>0</v>
      </c>
      <c r="H60" s="267"/>
      <c r="I60" s="107"/>
      <c r="J60" s="107"/>
      <c r="K60" s="178"/>
      <c r="L60" s="288">
        <f>L182</f>
        <v>0</v>
      </c>
      <c r="M60" s="168"/>
      <c r="N60" s="113"/>
      <c r="O60" s="110"/>
      <c r="P60" s="110"/>
      <c r="Q60" s="110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</row>
    <row r="61" spans="1:64" s="103" customFormat="1" ht="18.75" customHeight="1" x14ac:dyDescent="0.3">
      <c r="A61" s="111"/>
      <c r="B61" s="359"/>
      <c r="C61" s="111">
        <v>103</v>
      </c>
      <c r="D61" s="111">
        <v>180</v>
      </c>
      <c r="E61" s="112" t="s">
        <v>228</v>
      </c>
      <c r="F61" s="97">
        <f t="shared" si="2"/>
        <v>80</v>
      </c>
      <c r="G61" s="97">
        <f t="shared" si="3"/>
        <v>0</v>
      </c>
      <c r="H61" s="267"/>
      <c r="I61" s="107"/>
      <c r="J61" s="107"/>
      <c r="K61" s="178"/>
      <c r="L61" s="288">
        <f>L178</f>
        <v>80</v>
      </c>
      <c r="M61" s="168"/>
      <c r="N61" s="113"/>
      <c r="O61" s="110"/>
      <c r="P61" s="110"/>
      <c r="Q61" s="110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</row>
    <row r="62" spans="1:64" s="103" customFormat="1" ht="18.75" hidden="1" customHeight="1" x14ac:dyDescent="0.3">
      <c r="A62" s="111"/>
      <c r="B62" s="359"/>
      <c r="C62" s="111"/>
      <c r="D62" s="111">
        <v>180</v>
      </c>
      <c r="E62" s="112" t="s">
        <v>229</v>
      </c>
      <c r="F62" s="97">
        <f t="shared" si="2"/>
        <v>0</v>
      </c>
      <c r="G62" s="97">
        <f t="shared" si="3"/>
        <v>0</v>
      </c>
      <c r="H62" s="267"/>
      <c r="I62" s="107"/>
      <c r="J62" s="107"/>
      <c r="K62" s="178"/>
      <c r="L62" s="288"/>
      <c r="M62" s="168"/>
      <c r="N62" s="113"/>
      <c r="O62" s="110"/>
      <c r="P62" s="110"/>
      <c r="Q62" s="110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</row>
    <row r="63" spans="1:64" s="103" customFormat="1" ht="18.75" x14ac:dyDescent="0.3">
      <c r="A63" s="111"/>
      <c r="B63" s="359"/>
      <c r="C63" s="111">
        <v>103</v>
      </c>
      <c r="D63" s="111">
        <v>180</v>
      </c>
      <c r="E63" s="112" t="s">
        <v>228</v>
      </c>
      <c r="F63" s="97">
        <f t="shared" si="2"/>
        <v>0</v>
      </c>
      <c r="G63" s="97">
        <f t="shared" si="3"/>
        <v>0</v>
      </c>
      <c r="H63" s="267"/>
      <c r="I63" s="107"/>
      <c r="J63" s="107"/>
      <c r="K63" s="178"/>
      <c r="L63" s="288">
        <f>L179</f>
        <v>0</v>
      </c>
      <c r="M63" s="168"/>
      <c r="N63" s="113"/>
      <c r="O63" s="110"/>
      <c r="P63" s="110"/>
      <c r="Q63" s="110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</row>
    <row r="64" spans="1:64" s="103" customFormat="1" ht="18.75" hidden="1" customHeight="1" x14ac:dyDescent="0.3">
      <c r="A64" s="111"/>
      <c r="B64" s="359"/>
      <c r="C64" s="111"/>
      <c r="D64" s="111">
        <v>180</v>
      </c>
      <c r="E64" s="112" t="s">
        <v>229</v>
      </c>
      <c r="F64" s="97">
        <f t="shared" si="2"/>
        <v>0</v>
      </c>
      <c r="G64" s="97">
        <f t="shared" si="3"/>
        <v>0</v>
      </c>
      <c r="H64" s="267"/>
      <c r="I64" s="107"/>
      <c r="J64" s="107"/>
      <c r="K64" s="178"/>
      <c r="L64" s="288"/>
      <c r="M64" s="168"/>
      <c r="N64" s="113"/>
      <c r="O64" s="110"/>
      <c r="P64" s="110"/>
      <c r="Q64" s="110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</row>
    <row r="65" spans="1:64" s="103" customFormat="1" ht="18.75" hidden="1" customHeight="1" x14ac:dyDescent="0.3">
      <c r="A65" s="111"/>
      <c r="B65" s="359"/>
      <c r="C65" s="111"/>
      <c r="D65" s="111">
        <v>180</v>
      </c>
      <c r="E65" s="112" t="s">
        <v>229</v>
      </c>
      <c r="F65" s="97">
        <f t="shared" si="2"/>
        <v>0</v>
      </c>
      <c r="G65" s="97">
        <f t="shared" si="3"/>
        <v>0</v>
      </c>
      <c r="H65" s="267"/>
      <c r="I65" s="107"/>
      <c r="J65" s="107"/>
      <c r="K65" s="178"/>
      <c r="L65" s="288"/>
      <c r="M65" s="168"/>
      <c r="N65" s="113"/>
      <c r="O65" s="110"/>
      <c r="P65" s="110"/>
      <c r="Q65" s="110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</row>
    <row r="66" spans="1:64" s="103" customFormat="1" ht="18.75" hidden="1" customHeight="1" x14ac:dyDescent="0.3">
      <c r="A66" s="111"/>
      <c r="B66" s="359"/>
      <c r="C66" s="111"/>
      <c r="D66" s="111">
        <v>180</v>
      </c>
      <c r="E66" s="112" t="s">
        <v>229</v>
      </c>
      <c r="F66" s="97">
        <f t="shared" si="2"/>
        <v>0</v>
      </c>
      <c r="G66" s="97">
        <f t="shared" si="3"/>
        <v>0</v>
      </c>
      <c r="H66" s="267"/>
      <c r="I66" s="107"/>
      <c r="J66" s="107"/>
      <c r="K66" s="178"/>
      <c r="L66" s="288"/>
      <c r="M66" s="168"/>
      <c r="N66" s="113"/>
      <c r="O66" s="110"/>
      <c r="P66" s="110"/>
      <c r="Q66" s="110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</row>
    <row r="67" spans="1:64" s="103" customFormat="1" ht="18.75" hidden="1" customHeight="1" x14ac:dyDescent="0.3">
      <c r="A67" s="111"/>
      <c r="B67" s="359"/>
      <c r="C67" s="111"/>
      <c r="D67" s="111">
        <v>180</v>
      </c>
      <c r="E67" s="112" t="s">
        <v>229</v>
      </c>
      <c r="F67" s="97">
        <f t="shared" si="2"/>
        <v>0</v>
      </c>
      <c r="G67" s="97">
        <f t="shared" si="3"/>
        <v>0</v>
      </c>
      <c r="H67" s="267"/>
      <c r="I67" s="107"/>
      <c r="J67" s="107"/>
      <c r="K67" s="178"/>
      <c r="L67" s="288"/>
      <c r="M67" s="168"/>
      <c r="N67" s="113"/>
      <c r="O67" s="110"/>
      <c r="P67" s="110"/>
      <c r="Q67" s="110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</row>
    <row r="68" spans="1:64" s="103" customFormat="1" ht="18.75" x14ac:dyDescent="0.3">
      <c r="A68" s="111"/>
      <c r="B68" s="360"/>
      <c r="C68" s="111">
        <v>103</v>
      </c>
      <c r="D68" s="111">
        <v>180</v>
      </c>
      <c r="E68" s="112" t="s">
        <v>228</v>
      </c>
      <c r="F68" s="97">
        <f t="shared" si="2"/>
        <v>0</v>
      </c>
      <c r="G68" s="97">
        <f t="shared" si="3"/>
        <v>0</v>
      </c>
      <c r="H68" s="267"/>
      <c r="I68" s="107"/>
      <c r="J68" s="107"/>
      <c r="K68" s="178"/>
      <c r="L68" s="288">
        <f>L187</f>
        <v>0</v>
      </c>
      <c r="M68" s="168"/>
      <c r="N68" s="113"/>
      <c r="O68" s="110"/>
      <c r="P68" s="110"/>
      <c r="Q68" s="110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</row>
    <row r="69" spans="1:64" s="103" customFormat="1" ht="24.75" customHeight="1" x14ac:dyDescent="0.3">
      <c r="A69" s="111"/>
      <c r="B69" s="358" t="s">
        <v>386</v>
      </c>
      <c r="C69" s="111">
        <v>103</v>
      </c>
      <c r="D69" s="111">
        <v>180</v>
      </c>
      <c r="E69" s="112" t="s">
        <v>230</v>
      </c>
      <c r="F69" s="97">
        <f t="shared" si="2"/>
        <v>0</v>
      </c>
      <c r="G69" s="97">
        <f t="shared" si="3"/>
        <v>0</v>
      </c>
      <c r="H69" s="267"/>
      <c r="I69" s="107"/>
      <c r="J69" s="107"/>
      <c r="K69" s="178"/>
      <c r="L69" s="288">
        <f>L180</f>
        <v>0</v>
      </c>
      <c r="M69" s="168"/>
      <c r="N69" s="113"/>
      <c r="O69" s="110"/>
      <c r="P69" s="110"/>
      <c r="Q69" s="110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</row>
    <row r="70" spans="1:64" s="103" customFormat="1" ht="28.5" customHeight="1" x14ac:dyDescent="0.3">
      <c r="A70" s="111"/>
      <c r="B70" s="359"/>
      <c r="C70" s="111">
        <v>103</v>
      </c>
      <c r="D70" s="111">
        <v>180</v>
      </c>
      <c r="E70" s="112" t="s">
        <v>231</v>
      </c>
      <c r="F70" s="97">
        <f t="shared" si="2"/>
        <v>100</v>
      </c>
      <c r="G70" s="97">
        <f t="shared" si="3"/>
        <v>0</v>
      </c>
      <c r="H70" s="270"/>
      <c r="I70" s="161"/>
      <c r="J70" s="161"/>
      <c r="K70" s="311"/>
      <c r="L70" s="288">
        <f>L183</f>
        <v>100</v>
      </c>
      <c r="M70" s="173"/>
      <c r="N70" s="110"/>
      <c r="O70" s="110"/>
      <c r="P70" s="110"/>
      <c r="Q70" s="110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</row>
    <row r="71" spans="1:64" s="103" customFormat="1" ht="18.75" hidden="1" customHeight="1" x14ac:dyDescent="0.3">
      <c r="A71" s="111"/>
      <c r="B71" s="359"/>
      <c r="C71" s="111"/>
      <c r="D71" s="111">
        <v>180</v>
      </c>
      <c r="E71" s="112" t="s">
        <v>229</v>
      </c>
      <c r="F71" s="97">
        <f t="shared" si="2"/>
        <v>0</v>
      </c>
      <c r="G71" s="97">
        <f t="shared" si="3"/>
        <v>0</v>
      </c>
      <c r="H71" s="267"/>
      <c r="I71" s="107"/>
      <c r="J71" s="107"/>
      <c r="K71" s="178"/>
      <c r="L71" s="289"/>
      <c r="M71" s="109"/>
      <c r="N71" s="110"/>
      <c r="O71" s="110"/>
      <c r="P71" s="110"/>
      <c r="Q71" s="110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</row>
    <row r="72" spans="1:64" s="103" customFormat="1" ht="18.75" hidden="1" customHeight="1" x14ac:dyDescent="0.3">
      <c r="A72" s="111"/>
      <c r="B72" s="359"/>
      <c r="C72" s="111"/>
      <c r="D72" s="111">
        <v>180</v>
      </c>
      <c r="E72" s="112" t="s">
        <v>229</v>
      </c>
      <c r="F72" s="97">
        <f t="shared" si="2"/>
        <v>0</v>
      </c>
      <c r="G72" s="97">
        <f t="shared" si="3"/>
        <v>0</v>
      </c>
      <c r="H72" s="267"/>
      <c r="I72" s="107"/>
      <c r="J72" s="107"/>
      <c r="K72" s="178"/>
      <c r="L72" s="288"/>
      <c r="M72" s="168"/>
      <c r="N72" s="110"/>
      <c r="O72" s="110"/>
      <c r="P72" s="110"/>
      <c r="Q72" s="110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</row>
    <row r="73" spans="1:64" s="103" customFormat="1" ht="18.75" hidden="1" customHeight="1" x14ac:dyDescent="0.3">
      <c r="A73" s="111"/>
      <c r="B73" s="359"/>
      <c r="C73" s="111"/>
      <c r="D73" s="111">
        <v>180</v>
      </c>
      <c r="E73" s="112" t="s">
        <v>229</v>
      </c>
      <c r="F73" s="97">
        <f t="shared" si="2"/>
        <v>0</v>
      </c>
      <c r="G73" s="97">
        <f t="shared" si="3"/>
        <v>0</v>
      </c>
      <c r="H73" s="267"/>
      <c r="I73" s="107"/>
      <c r="J73" s="107"/>
      <c r="K73" s="178"/>
      <c r="L73" s="289"/>
      <c r="M73" s="109"/>
      <c r="N73" s="110"/>
      <c r="O73" s="110"/>
      <c r="P73" s="110"/>
      <c r="Q73" s="110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</row>
    <row r="74" spans="1:64" s="103" customFormat="1" ht="25.5" customHeight="1" thickBot="1" x14ac:dyDescent="0.35">
      <c r="A74" s="111"/>
      <c r="B74" s="360"/>
      <c r="C74" s="111">
        <v>103</v>
      </c>
      <c r="D74" s="111">
        <v>180</v>
      </c>
      <c r="E74" s="112" t="s">
        <v>230</v>
      </c>
      <c r="F74" s="97">
        <f t="shared" si="2"/>
        <v>400</v>
      </c>
      <c r="G74" s="97">
        <f t="shared" si="3"/>
        <v>0</v>
      </c>
      <c r="H74" s="267"/>
      <c r="I74" s="107"/>
      <c r="J74" s="107"/>
      <c r="K74" s="178"/>
      <c r="L74" s="288">
        <f>L174</f>
        <v>400</v>
      </c>
      <c r="M74" s="168"/>
      <c r="N74" s="110"/>
      <c r="O74" s="110"/>
      <c r="P74" s="110"/>
      <c r="Q74" s="110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</row>
    <row r="75" spans="1:64" ht="19.5" hidden="1" customHeight="1" thickBot="1" x14ac:dyDescent="0.35">
      <c r="A75" s="51"/>
      <c r="B75" s="174"/>
      <c r="C75" s="51"/>
      <c r="D75" s="51"/>
      <c r="E75" s="175"/>
      <c r="F75" s="97">
        <f t="shared" si="2"/>
        <v>0</v>
      </c>
      <c r="G75" s="97">
        <f t="shared" si="3"/>
        <v>0</v>
      </c>
      <c r="H75" s="267"/>
      <c r="I75" s="178"/>
      <c r="J75" s="178"/>
      <c r="K75" s="178"/>
      <c r="L75" s="289"/>
      <c r="M75" s="180"/>
      <c r="N75" s="181"/>
      <c r="O75" s="181"/>
      <c r="P75" s="181"/>
      <c r="Q75" s="181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9.5" hidden="1" customHeight="1" thickBot="1" x14ac:dyDescent="0.35">
      <c r="A76" s="51"/>
      <c r="B76" s="174"/>
      <c r="C76" s="51"/>
      <c r="D76" s="51"/>
      <c r="E76" s="175"/>
      <c r="F76" s="97">
        <f t="shared" si="2"/>
        <v>0</v>
      </c>
      <c r="G76" s="97">
        <f t="shared" si="3"/>
        <v>0</v>
      </c>
      <c r="H76" s="267"/>
      <c r="I76" s="178"/>
      <c r="J76" s="178"/>
      <c r="K76" s="178"/>
      <c r="L76" s="289"/>
      <c r="M76" s="180"/>
      <c r="N76" s="181"/>
      <c r="O76" s="181"/>
      <c r="P76" s="181"/>
      <c r="Q76" s="181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19.5" hidden="1" customHeight="1" thickBot="1" x14ac:dyDescent="0.35">
      <c r="A77" s="352"/>
      <c r="B77" s="174"/>
      <c r="C77" s="51"/>
      <c r="D77" s="51"/>
      <c r="E77" s="175"/>
      <c r="F77" s="97">
        <f t="shared" si="2"/>
        <v>0</v>
      </c>
      <c r="G77" s="97">
        <f t="shared" si="3"/>
        <v>0</v>
      </c>
      <c r="H77" s="267"/>
      <c r="I77" s="178"/>
      <c r="J77" s="178"/>
      <c r="K77" s="178"/>
      <c r="L77" s="289"/>
      <c r="M77" s="180"/>
      <c r="N77" s="181"/>
      <c r="O77" s="181"/>
      <c r="P77" s="181"/>
      <c r="Q77" s="181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ht="19.5" hidden="1" customHeight="1" thickBot="1" x14ac:dyDescent="0.35">
      <c r="A78" s="352"/>
      <c r="B78" s="174"/>
      <c r="C78" s="51"/>
      <c r="D78" s="51"/>
      <c r="E78" s="175"/>
      <c r="F78" s="97">
        <f t="shared" si="2"/>
        <v>0</v>
      </c>
      <c r="G78" s="97">
        <f t="shared" si="3"/>
        <v>0</v>
      </c>
      <c r="H78" s="267"/>
      <c r="I78" s="178"/>
      <c r="J78" s="178"/>
      <c r="K78" s="178"/>
      <c r="L78" s="289"/>
      <c r="M78" s="180"/>
      <c r="N78" s="181"/>
      <c r="O78" s="181"/>
      <c r="P78" s="181"/>
      <c r="Q78" s="181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19.5" hidden="1" customHeight="1" thickBot="1" x14ac:dyDescent="0.35">
      <c r="A79" s="51"/>
      <c r="B79" s="174"/>
      <c r="C79" s="51"/>
      <c r="D79" s="51"/>
      <c r="E79" s="175"/>
      <c r="F79" s="97">
        <f t="shared" si="2"/>
        <v>0</v>
      </c>
      <c r="G79" s="97">
        <f t="shared" si="3"/>
        <v>0</v>
      </c>
      <c r="H79" s="267"/>
      <c r="I79" s="178"/>
      <c r="J79" s="178"/>
      <c r="K79" s="178"/>
      <c r="L79" s="289"/>
      <c r="M79" s="180"/>
      <c r="N79" s="181"/>
      <c r="O79" s="181"/>
      <c r="P79" s="181"/>
      <c r="Q79" s="181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19.5" hidden="1" customHeight="1" thickBot="1" x14ac:dyDescent="0.35">
      <c r="A80" s="52"/>
      <c r="B80" s="53"/>
      <c r="C80" s="52"/>
      <c r="D80" s="52"/>
      <c r="E80" s="54"/>
      <c r="F80" s="97">
        <f t="shared" si="2"/>
        <v>0</v>
      </c>
      <c r="G80" s="97">
        <f t="shared" si="3"/>
        <v>0</v>
      </c>
      <c r="H80" s="268"/>
      <c r="I80" s="183"/>
      <c r="J80" s="183"/>
      <c r="K80" s="183"/>
      <c r="L80" s="299"/>
      <c r="M80" s="57"/>
      <c r="N80" s="185"/>
      <c r="O80" s="185"/>
      <c r="P80" s="185"/>
      <c r="Q80" s="185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ht="38.25" thickBot="1" x14ac:dyDescent="0.35">
      <c r="A81" s="78"/>
      <c r="B81" s="79" t="s">
        <v>232</v>
      </c>
      <c r="C81" s="80">
        <v>102</v>
      </c>
      <c r="D81" s="80">
        <v>180</v>
      </c>
      <c r="E81" s="81" t="s">
        <v>196</v>
      </c>
      <c r="F81" s="97">
        <f t="shared" si="2"/>
        <v>1481</v>
      </c>
      <c r="G81" s="97">
        <f t="shared" si="3"/>
        <v>0</v>
      </c>
      <c r="H81" s="262">
        <f>H82+H89</f>
        <v>0</v>
      </c>
      <c r="I81" s="84"/>
      <c r="J81" s="84"/>
      <c r="K81" s="84"/>
      <c r="L81" s="298">
        <f>L82+L83+L84+L85+L86+L87+L89+L90+L91+L88</f>
        <v>1481</v>
      </c>
      <c r="M81" s="145"/>
      <c r="N81" s="146"/>
      <c r="O81" s="146"/>
      <c r="P81" s="146"/>
      <c r="Q81" s="147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s="103" customFormat="1" ht="27" customHeight="1" x14ac:dyDescent="0.3">
      <c r="A82" s="366"/>
      <c r="B82" s="371" t="s">
        <v>387</v>
      </c>
      <c r="C82" s="148">
        <v>102</v>
      </c>
      <c r="D82" s="148">
        <v>180</v>
      </c>
      <c r="E82" s="186" t="s">
        <v>233</v>
      </c>
      <c r="F82" s="97">
        <f t="shared" si="2"/>
        <v>110</v>
      </c>
      <c r="G82" s="97">
        <f t="shared" si="3"/>
        <v>0</v>
      </c>
      <c r="H82" s="265"/>
      <c r="I82" s="98"/>
      <c r="J82" s="98"/>
      <c r="K82" s="92"/>
      <c r="L82" s="301">
        <f>L191</f>
        <v>110</v>
      </c>
      <c r="M82" s="100"/>
      <c r="N82" s="101"/>
      <c r="O82" s="101"/>
      <c r="P82" s="101"/>
      <c r="Q82" s="101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</row>
    <row r="83" spans="1:64" s="103" customFormat="1" ht="27.75" customHeight="1" x14ac:dyDescent="0.3">
      <c r="A83" s="353"/>
      <c r="B83" s="372"/>
      <c r="C83" s="111">
        <v>102</v>
      </c>
      <c r="D83" s="111">
        <v>180</v>
      </c>
      <c r="E83" s="187" t="s">
        <v>234</v>
      </c>
      <c r="F83" s="97">
        <f t="shared" si="2"/>
        <v>145</v>
      </c>
      <c r="G83" s="97">
        <f t="shared" si="3"/>
        <v>0</v>
      </c>
      <c r="H83" s="267"/>
      <c r="I83" s="107"/>
      <c r="J83" s="107"/>
      <c r="K83" s="178"/>
      <c r="L83" s="289">
        <f>L195</f>
        <v>145</v>
      </c>
      <c r="M83" s="109"/>
      <c r="N83" s="110"/>
      <c r="O83" s="110"/>
      <c r="P83" s="110"/>
      <c r="Q83" s="110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</row>
    <row r="84" spans="1:64" s="103" customFormat="1" ht="27.75" customHeight="1" x14ac:dyDescent="0.3">
      <c r="A84" s="353"/>
      <c r="B84" s="372"/>
      <c r="C84" s="111">
        <v>102</v>
      </c>
      <c r="D84" s="111">
        <v>180</v>
      </c>
      <c r="E84" s="187" t="s">
        <v>235</v>
      </c>
      <c r="F84" s="97">
        <f t="shared" ref="F84:F110" si="4">G84+L84</f>
        <v>150</v>
      </c>
      <c r="G84" s="97">
        <f t="shared" ref="G84:G110" si="5">H84+I84+J84+K84</f>
        <v>0</v>
      </c>
      <c r="H84" s="267"/>
      <c r="I84" s="107"/>
      <c r="J84" s="107"/>
      <c r="K84" s="178"/>
      <c r="L84" s="289">
        <f>L196</f>
        <v>150</v>
      </c>
      <c r="M84" s="109"/>
      <c r="N84" s="110"/>
      <c r="O84" s="110"/>
      <c r="P84" s="110"/>
      <c r="Q84" s="110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</row>
    <row r="85" spans="1:64" s="103" customFormat="1" ht="27.75" customHeight="1" x14ac:dyDescent="0.3">
      <c r="A85" s="353"/>
      <c r="B85" s="372"/>
      <c r="C85" s="111">
        <v>102</v>
      </c>
      <c r="D85" s="111">
        <v>180</v>
      </c>
      <c r="E85" s="187" t="s">
        <v>236</v>
      </c>
      <c r="F85" s="97">
        <f t="shared" si="4"/>
        <v>0</v>
      </c>
      <c r="G85" s="97">
        <f t="shared" si="5"/>
        <v>0</v>
      </c>
      <c r="H85" s="267"/>
      <c r="I85" s="107"/>
      <c r="J85" s="107"/>
      <c r="K85" s="178"/>
      <c r="L85" s="289">
        <f>L200</f>
        <v>0</v>
      </c>
      <c r="M85" s="109"/>
      <c r="N85" s="110"/>
      <c r="O85" s="110"/>
      <c r="P85" s="110"/>
      <c r="Q85" s="110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</row>
    <row r="86" spans="1:64" s="103" customFormat="1" ht="30" customHeight="1" x14ac:dyDescent="0.3">
      <c r="A86" s="353"/>
      <c r="B86" s="372"/>
      <c r="C86" s="111">
        <v>102</v>
      </c>
      <c r="D86" s="111">
        <v>180</v>
      </c>
      <c r="E86" s="187" t="s">
        <v>237</v>
      </c>
      <c r="F86" s="97">
        <f t="shared" si="4"/>
        <v>1076</v>
      </c>
      <c r="G86" s="97">
        <f t="shared" si="5"/>
        <v>0</v>
      </c>
      <c r="H86" s="267"/>
      <c r="I86" s="107"/>
      <c r="J86" s="107"/>
      <c r="K86" s="178"/>
      <c r="L86" s="289">
        <f>L201</f>
        <v>1076</v>
      </c>
      <c r="M86" s="109"/>
      <c r="N86" s="110"/>
      <c r="O86" s="110"/>
      <c r="P86" s="110"/>
      <c r="Q86" s="110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</row>
    <row r="87" spans="1:64" s="103" customFormat="1" ht="28.5" customHeight="1" x14ac:dyDescent="0.3">
      <c r="A87" s="353"/>
      <c r="B87" s="372"/>
      <c r="C87" s="111">
        <v>102</v>
      </c>
      <c r="D87" s="111">
        <v>180</v>
      </c>
      <c r="E87" s="112" t="s">
        <v>238</v>
      </c>
      <c r="F87" s="97">
        <f t="shared" si="4"/>
        <v>0</v>
      </c>
      <c r="G87" s="97">
        <f t="shared" si="5"/>
        <v>0</v>
      </c>
      <c r="H87" s="267"/>
      <c r="I87" s="107"/>
      <c r="J87" s="107"/>
      <c r="K87" s="178"/>
      <c r="L87" s="289">
        <f>L202</f>
        <v>0</v>
      </c>
      <c r="M87" s="109"/>
      <c r="N87" s="110"/>
      <c r="O87" s="110"/>
      <c r="P87" s="110"/>
      <c r="Q87" s="110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</row>
    <row r="88" spans="1:64" s="103" customFormat="1" ht="28.5" customHeight="1" x14ac:dyDescent="0.3">
      <c r="A88" s="353"/>
      <c r="B88" s="372"/>
      <c r="C88" s="111">
        <v>102</v>
      </c>
      <c r="D88" s="111">
        <v>180</v>
      </c>
      <c r="E88" s="112" t="s">
        <v>239</v>
      </c>
      <c r="F88" s="97">
        <f t="shared" si="4"/>
        <v>0</v>
      </c>
      <c r="G88" s="97">
        <f t="shared" si="5"/>
        <v>0</v>
      </c>
      <c r="H88" s="267"/>
      <c r="I88" s="107"/>
      <c r="J88" s="107"/>
      <c r="K88" s="178"/>
      <c r="L88" s="289">
        <f>L203</f>
        <v>0</v>
      </c>
      <c r="M88" s="109"/>
      <c r="N88" s="110"/>
      <c r="O88" s="110"/>
      <c r="P88" s="110"/>
      <c r="Q88" s="110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</row>
    <row r="89" spans="1:64" s="103" customFormat="1" ht="27.75" customHeight="1" x14ac:dyDescent="0.3">
      <c r="A89" s="353"/>
      <c r="B89" s="372"/>
      <c r="C89" s="111">
        <v>102</v>
      </c>
      <c r="D89" s="111">
        <v>180</v>
      </c>
      <c r="E89" s="187" t="s">
        <v>240</v>
      </c>
      <c r="F89" s="97">
        <f t="shared" si="4"/>
        <v>0</v>
      </c>
      <c r="G89" s="97">
        <f t="shared" si="5"/>
        <v>0</v>
      </c>
      <c r="H89" s="267"/>
      <c r="I89" s="107"/>
      <c r="J89" s="107"/>
      <c r="K89" s="178"/>
      <c r="L89" s="289">
        <f>L192+L197</f>
        <v>0</v>
      </c>
      <c r="M89" s="109"/>
      <c r="N89" s="110"/>
      <c r="O89" s="110"/>
      <c r="P89" s="110"/>
      <c r="Q89" s="110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</row>
    <row r="90" spans="1:64" s="103" customFormat="1" ht="30" customHeight="1" x14ac:dyDescent="0.3">
      <c r="A90" s="353"/>
      <c r="B90" s="372"/>
      <c r="C90" s="111">
        <v>102</v>
      </c>
      <c r="D90" s="111">
        <v>180</v>
      </c>
      <c r="E90" s="187" t="s">
        <v>241</v>
      </c>
      <c r="F90" s="97">
        <f t="shared" si="4"/>
        <v>0</v>
      </c>
      <c r="G90" s="97">
        <f t="shared" si="5"/>
        <v>0</v>
      </c>
      <c r="H90" s="267"/>
      <c r="I90" s="107"/>
      <c r="J90" s="107"/>
      <c r="K90" s="178"/>
      <c r="L90" s="289">
        <f>L193+L198</f>
        <v>0</v>
      </c>
      <c r="M90" s="109"/>
      <c r="N90" s="110"/>
      <c r="O90" s="110"/>
      <c r="P90" s="110"/>
      <c r="Q90" s="110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</row>
    <row r="91" spans="1:64" s="103" customFormat="1" ht="30" customHeight="1" thickBot="1" x14ac:dyDescent="0.35">
      <c r="A91" s="362"/>
      <c r="B91" s="373"/>
      <c r="C91" s="115">
        <v>102</v>
      </c>
      <c r="D91" s="115">
        <v>180</v>
      </c>
      <c r="E91" s="188" t="s">
        <v>242</v>
      </c>
      <c r="F91" s="97">
        <f t="shared" si="4"/>
        <v>0</v>
      </c>
      <c r="G91" s="97">
        <f t="shared" si="5"/>
        <v>0</v>
      </c>
      <c r="H91" s="268"/>
      <c r="I91" s="119"/>
      <c r="J91" s="119"/>
      <c r="K91" s="183"/>
      <c r="L91" s="299">
        <f>L194+L199</f>
        <v>0</v>
      </c>
      <c r="M91" s="121"/>
      <c r="N91" s="122"/>
      <c r="O91" s="122"/>
      <c r="P91" s="122"/>
      <c r="Q91" s="12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</row>
    <row r="92" spans="1:64" ht="57" thickBot="1" x14ac:dyDescent="0.35">
      <c r="A92" s="78"/>
      <c r="B92" s="79" t="s">
        <v>243</v>
      </c>
      <c r="C92" s="80">
        <v>102</v>
      </c>
      <c r="D92" s="80">
        <v>180</v>
      </c>
      <c r="E92" s="143" t="s">
        <v>196</v>
      </c>
      <c r="F92" s="97">
        <f t="shared" si="4"/>
        <v>11667</v>
      </c>
      <c r="G92" s="97">
        <f t="shared" si="5"/>
        <v>0</v>
      </c>
      <c r="H92" s="262">
        <f>H93+H94+H96+H95</f>
        <v>0</v>
      </c>
      <c r="I92" s="84"/>
      <c r="J92" s="84"/>
      <c r="K92" s="84"/>
      <c r="L92" s="298">
        <f>L93+L94+L96+L95</f>
        <v>11667</v>
      </c>
      <c r="M92" s="145"/>
      <c r="N92" s="146"/>
      <c r="O92" s="146"/>
      <c r="P92" s="146"/>
      <c r="Q92" s="147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s="103" customFormat="1" ht="37.5" customHeight="1" x14ac:dyDescent="0.3">
      <c r="A93" s="366"/>
      <c r="B93" s="360" t="s">
        <v>388</v>
      </c>
      <c r="C93" s="366">
        <v>102</v>
      </c>
      <c r="D93" s="148">
        <v>180</v>
      </c>
      <c r="E93" s="156" t="s">
        <v>244</v>
      </c>
      <c r="F93" s="97">
        <f t="shared" si="4"/>
        <v>0</v>
      </c>
      <c r="G93" s="97">
        <f t="shared" si="5"/>
        <v>0</v>
      </c>
      <c r="H93" s="265"/>
      <c r="I93" s="98"/>
      <c r="J93" s="98"/>
      <c r="K93" s="92"/>
      <c r="L93" s="301">
        <f>L206</f>
        <v>0</v>
      </c>
      <c r="M93" s="100"/>
      <c r="N93" s="101"/>
      <c r="O93" s="101"/>
      <c r="P93" s="101"/>
      <c r="Q93" s="101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</row>
    <row r="94" spans="1:64" s="103" customFormat="1" ht="38.25" customHeight="1" x14ac:dyDescent="0.3">
      <c r="A94" s="353"/>
      <c r="B94" s="367"/>
      <c r="C94" s="353"/>
      <c r="D94" s="111">
        <v>180</v>
      </c>
      <c r="E94" s="112" t="s">
        <v>245</v>
      </c>
      <c r="F94" s="97">
        <f t="shared" si="4"/>
        <v>10500</v>
      </c>
      <c r="G94" s="97">
        <f t="shared" si="5"/>
        <v>0</v>
      </c>
      <c r="H94" s="267"/>
      <c r="I94" s="107"/>
      <c r="J94" s="107"/>
      <c r="K94" s="178"/>
      <c r="L94" s="289">
        <f>L209</f>
        <v>10500</v>
      </c>
      <c r="M94" s="109"/>
      <c r="N94" s="110"/>
      <c r="O94" s="110"/>
      <c r="P94" s="110"/>
      <c r="Q94" s="110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</row>
    <row r="95" spans="1:64" s="103" customFormat="1" ht="38.25" customHeight="1" x14ac:dyDescent="0.3">
      <c r="A95" s="362"/>
      <c r="B95" s="358"/>
      <c r="C95" s="362"/>
      <c r="D95" s="115">
        <v>180</v>
      </c>
      <c r="E95" s="112" t="s">
        <v>246</v>
      </c>
      <c r="F95" s="97">
        <f t="shared" si="4"/>
        <v>0</v>
      </c>
      <c r="G95" s="97">
        <f t="shared" si="5"/>
        <v>0</v>
      </c>
      <c r="H95" s="268"/>
      <c r="I95" s="119"/>
      <c r="J95" s="119"/>
      <c r="K95" s="183"/>
      <c r="L95" s="299">
        <f>L208</f>
        <v>0</v>
      </c>
      <c r="M95" s="121"/>
      <c r="N95" s="122"/>
      <c r="O95" s="122"/>
      <c r="P95" s="122"/>
      <c r="Q95" s="12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</row>
    <row r="96" spans="1:64" s="103" customFormat="1" ht="38.25" customHeight="1" thickBot="1" x14ac:dyDescent="0.35">
      <c r="A96" s="362"/>
      <c r="B96" s="358"/>
      <c r="C96" s="362"/>
      <c r="D96" s="115">
        <v>180</v>
      </c>
      <c r="E96" s="112" t="s">
        <v>247</v>
      </c>
      <c r="F96" s="97">
        <f t="shared" si="4"/>
        <v>1167</v>
      </c>
      <c r="G96" s="97">
        <f t="shared" si="5"/>
        <v>0</v>
      </c>
      <c r="H96" s="268"/>
      <c r="I96" s="119"/>
      <c r="J96" s="119"/>
      <c r="K96" s="183"/>
      <c r="L96" s="299">
        <f>L207</f>
        <v>1167</v>
      </c>
      <c r="M96" s="121"/>
      <c r="N96" s="122"/>
      <c r="O96" s="122"/>
      <c r="P96" s="122"/>
      <c r="Q96" s="12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</row>
    <row r="97" spans="1:64" ht="19.5" thickBot="1" x14ac:dyDescent="0.35">
      <c r="A97" s="78"/>
      <c r="B97" s="79" t="s">
        <v>248</v>
      </c>
      <c r="C97" s="80" t="s">
        <v>196</v>
      </c>
      <c r="D97" s="80">
        <v>180</v>
      </c>
      <c r="E97" s="143" t="s">
        <v>196</v>
      </c>
      <c r="F97" s="97">
        <f t="shared" si="4"/>
        <v>4549</v>
      </c>
      <c r="G97" s="97">
        <f t="shared" si="5"/>
        <v>0</v>
      </c>
      <c r="H97" s="262">
        <f>H101</f>
        <v>0</v>
      </c>
      <c r="I97" s="84"/>
      <c r="J97" s="84"/>
      <c r="K97" s="84"/>
      <c r="L97" s="298">
        <f>L102+L103+L104+L105</f>
        <v>4549</v>
      </c>
      <c r="M97" s="145"/>
      <c r="N97" s="146"/>
      <c r="O97" s="146"/>
      <c r="P97" s="146"/>
      <c r="Q97" s="147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8" spans="1:64" ht="18.75" hidden="1" customHeight="1" x14ac:dyDescent="0.3">
      <c r="A98" s="88"/>
      <c r="B98" s="89" t="s">
        <v>249</v>
      </c>
      <c r="C98" s="88">
        <v>104</v>
      </c>
      <c r="D98" s="88">
        <v>180</v>
      </c>
      <c r="E98" s="189" t="s">
        <v>250</v>
      </c>
      <c r="F98" s="97" t="e">
        <f t="shared" si="4"/>
        <v>#REF!</v>
      </c>
      <c r="G98" s="97" t="e">
        <f t="shared" si="5"/>
        <v>#REF!</v>
      </c>
      <c r="H98" s="265"/>
      <c r="I98" s="92"/>
      <c r="J98" s="92"/>
      <c r="K98" s="92" t="e">
        <f>#REF!</f>
        <v>#REF!</v>
      </c>
      <c r="L98" s="301"/>
      <c r="M98" s="94"/>
      <c r="N98" s="95"/>
      <c r="O98" s="95"/>
      <c r="P98" s="95"/>
      <c r="Q98" s="95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64" ht="18.75" hidden="1" customHeight="1" x14ac:dyDescent="0.3">
      <c r="A99" s="51" t="s">
        <v>251</v>
      </c>
      <c r="B99" s="174" t="s">
        <v>252</v>
      </c>
      <c r="C99" s="51">
        <v>96</v>
      </c>
      <c r="D99" s="51">
        <v>620</v>
      </c>
      <c r="E99" s="180"/>
      <c r="F99" s="97">
        <f t="shared" si="4"/>
        <v>0</v>
      </c>
      <c r="G99" s="97">
        <f t="shared" si="5"/>
        <v>0</v>
      </c>
      <c r="H99" s="267"/>
      <c r="I99" s="178"/>
      <c r="J99" s="178"/>
      <c r="K99" s="178"/>
      <c r="L99" s="289"/>
      <c r="M99" s="180"/>
      <c r="N99" s="181"/>
      <c r="O99" s="181"/>
      <c r="P99" s="181"/>
      <c r="Q99" s="181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 ht="37.5" hidden="1" customHeight="1" x14ac:dyDescent="0.3">
      <c r="A100" s="51" t="s">
        <v>253</v>
      </c>
      <c r="B100" s="174" t="s">
        <v>254</v>
      </c>
      <c r="C100" s="51"/>
      <c r="D100" s="51"/>
      <c r="E100" s="175"/>
      <c r="F100" s="97">
        <f t="shared" si="4"/>
        <v>0</v>
      </c>
      <c r="G100" s="97">
        <f t="shared" si="5"/>
        <v>0</v>
      </c>
      <c r="H100" s="267"/>
      <c r="I100" s="178"/>
      <c r="J100" s="178"/>
      <c r="K100" s="178"/>
      <c r="L100" s="289"/>
      <c r="M100" s="180"/>
      <c r="N100" s="181"/>
      <c r="O100" s="181"/>
      <c r="P100" s="181"/>
      <c r="Q100" s="181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 s="103" customFormat="1" ht="81" customHeight="1" x14ac:dyDescent="0.3">
      <c r="A101" s="111"/>
      <c r="B101" s="332" t="s">
        <v>389</v>
      </c>
      <c r="C101" s="111">
        <v>101</v>
      </c>
      <c r="D101" s="111">
        <v>180</v>
      </c>
      <c r="E101" s="112" t="s">
        <v>255</v>
      </c>
      <c r="F101" s="97">
        <f t="shared" si="4"/>
        <v>0</v>
      </c>
      <c r="G101" s="97">
        <f t="shared" si="5"/>
        <v>0</v>
      </c>
      <c r="H101" s="271">
        <f>H225</f>
        <v>0</v>
      </c>
      <c r="I101" s="113"/>
      <c r="J101" s="113"/>
      <c r="K101" s="177"/>
      <c r="L101" s="305"/>
      <c r="M101" s="109"/>
      <c r="N101" s="110"/>
      <c r="O101" s="110"/>
      <c r="P101" s="110"/>
      <c r="Q101" s="110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</row>
    <row r="102" spans="1:64" s="103" customFormat="1" ht="75" x14ac:dyDescent="0.3">
      <c r="A102" s="111"/>
      <c r="B102" s="332" t="s">
        <v>390</v>
      </c>
      <c r="C102" s="111">
        <v>102</v>
      </c>
      <c r="D102" s="111">
        <v>180</v>
      </c>
      <c r="E102" s="112" t="s">
        <v>256</v>
      </c>
      <c r="F102" s="97">
        <f t="shared" si="4"/>
        <v>0</v>
      </c>
      <c r="G102" s="97">
        <f t="shared" si="5"/>
        <v>0</v>
      </c>
      <c r="H102" s="271"/>
      <c r="I102" s="113"/>
      <c r="J102" s="113"/>
      <c r="K102" s="177"/>
      <c r="L102" s="305">
        <f>L218</f>
        <v>0</v>
      </c>
      <c r="M102" s="109"/>
      <c r="N102" s="110"/>
      <c r="O102" s="110"/>
      <c r="P102" s="110"/>
      <c r="Q102" s="110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</row>
    <row r="103" spans="1:64" s="103" customFormat="1" ht="18.75" x14ac:dyDescent="0.3">
      <c r="A103" s="111"/>
      <c r="B103" s="354" t="s">
        <v>391</v>
      </c>
      <c r="C103" s="111">
        <v>102</v>
      </c>
      <c r="D103" s="111">
        <v>180</v>
      </c>
      <c r="E103" s="112" t="s">
        <v>257</v>
      </c>
      <c r="F103" s="97">
        <f t="shared" si="4"/>
        <v>3633</v>
      </c>
      <c r="G103" s="97">
        <f t="shared" si="5"/>
        <v>0</v>
      </c>
      <c r="H103" s="271"/>
      <c r="I103" s="113"/>
      <c r="J103" s="113"/>
      <c r="K103" s="177"/>
      <c r="L103" s="305">
        <f>L212</f>
        <v>3633</v>
      </c>
      <c r="M103" s="109"/>
      <c r="N103" s="110"/>
      <c r="O103" s="110"/>
      <c r="P103" s="110"/>
      <c r="Q103" s="110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</row>
    <row r="104" spans="1:64" s="103" customFormat="1" ht="18.75" x14ac:dyDescent="0.3">
      <c r="A104" s="111"/>
      <c r="B104" s="355"/>
      <c r="C104" s="111">
        <v>102</v>
      </c>
      <c r="D104" s="111">
        <v>180</v>
      </c>
      <c r="E104" s="112" t="s">
        <v>258</v>
      </c>
      <c r="F104" s="97">
        <f t="shared" si="4"/>
        <v>916</v>
      </c>
      <c r="G104" s="97">
        <f t="shared" si="5"/>
        <v>0</v>
      </c>
      <c r="H104" s="271"/>
      <c r="I104" s="113"/>
      <c r="J104" s="113"/>
      <c r="K104" s="177"/>
      <c r="L104" s="305">
        <f>L213</f>
        <v>916</v>
      </c>
      <c r="M104" s="109"/>
      <c r="N104" s="110"/>
      <c r="O104" s="110"/>
      <c r="P104" s="110"/>
      <c r="Q104" s="110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</row>
    <row r="105" spans="1:64" s="103" customFormat="1" ht="19.5" thickBot="1" x14ac:dyDescent="0.35">
      <c r="A105" s="115"/>
      <c r="B105" s="357"/>
      <c r="C105" s="115">
        <v>102</v>
      </c>
      <c r="D105" s="115">
        <v>180</v>
      </c>
      <c r="E105" s="190" t="s">
        <v>259</v>
      </c>
      <c r="F105" s="97">
        <f t="shared" si="4"/>
        <v>0</v>
      </c>
      <c r="G105" s="97">
        <f t="shared" si="5"/>
        <v>0</v>
      </c>
      <c r="H105" s="272"/>
      <c r="I105" s="118"/>
      <c r="J105" s="118"/>
      <c r="K105" s="182"/>
      <c r="L105" s="306">
        <f>L214</f>
        <v>0</v>
      </c>
      <c r="M105" s="121"/>
      <c r="N105" s="122"/>
      <c r="O105" s="122"/>
      <c r="P105" s="122"/>
      <c r="Q105" s="12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</row>
    <row r="106" spans="1:64" s="67" customFormat="1" ht="27" customHeight="1" thickBot="1" x14ac:dyDescent="0.35">
      <c r="A106" s="151"/>
      <c r="B106" s="142" t="s">
        <v>260</v>
      </c>
      <c r="C106" s="80" t="s">
        <v>196</v>
      </c>
      <c r="D106" s="80" t="s">
        <v>196</v>
      </c>
      <c r="E106" s="143" t="s">
        <v>196</v>
      </c>
      <c r="F106" s="97">
        <f t="shared" si="4"/>
        <v>2221</v>
      </c>
      <c r="G106" s="97">
        <f t="shared" si="5"/>
        <v>2221</v>
      </c>
      <c r="H106" s="273"/>
      <c r="I106" s="82">
        <f>I107</f>
        <v>1700</v>
      </c>
      <c r="J106" s="82">
        <f>J109</f>
        <v>170</v>
      </c>
      <c r="K106" s="82">
        <f>K108+K110</f>
        <v>351</v>
      </c>
      <c r="L106" s="293"/>
      <c r="M106" s="152"/>
      <c r="N106" s="153"/>
      <c r="O106" s="153"/>
      <c r="P106" s="153"/>
      <c r="Q106" s="154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</row>
    <row r="107" spans="1:64" s="103" customFormat="1" ht="18.75" x14ac:dyDescent="0.3">
      <c r="A107" s="148"/>
      <c r="B107" s="149" t="s">
        <v>261</v>
      </c>
      <c r="C107" s="148">
        <v>104</v>
      </c>
      <c r="D107" s="148">
        <v>130</v>
      </c>
      <c r="E107" s="192" t="s">
        <v>262</v>
      </c>
      <c r="F107" s="97">
        <f t="shared" si="4"/>
        <v>1700</v>
      </c>
      <c r="G107" s="97">
        <f t="shared" si="5"/>
        <v>1700</v>
      </c>
      <c r="H107" s="274"/>
      <c r="I107" s="105">
        <f>I227</f>
        <v>1700</v>
      </c>
      <c r="J107" s="105"/>
      <c r="K107" s="312"/>
      <c r="L107" s="307"/>
      <c r="M107" s="100"/>
      <c r="N107" s="101"/>
      <c r="O107" s="101"/>
      <c r="P107" s="101"/>
      <c r="Q107" s="101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64" s="103" customFormat="1" ht="18.75" x14ac:dyDescent="0.3">
      <c r="A108" s="111"/>
      <c r="B108" s="114" t="s">
        <v>263</v>
      </c>
      <c r="C108" s="111">
        <v>104</v>
      </c>
      <c r="D108" s="111">
        <v>180</v>
      </c>
      <c r="E108" s="112" t="s">
        <v>264</v>
      </c>
      <c r="F108" s="97">
        <f t="shared" si="4"/>
        <v>0</v>
      </c>
      <c r="G108" s="97">
        <f t="shared" si="5"/>
        <v>0</v>
      </c>
      <c r="H108" s="271"/>
      <c r="I108" s="113"/>
      <c r="J108" s="113"/>
      <c r="K108" s="177">
        <f>K245</f>
        <v>0</v>
      </c>
      <c r="L108" s="305"/>
      <c r="M108" s="109"/>
      <c r="N108" s="110"/>
      <c r="O108" s="110"/>
      <c r="P108" s="110"/>
      <c r="Q108" s="110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</row>
    <row r="109" spans="1:64" s="103" customFormat="1" ht="18.75" x14ac:dyDescent="0.3">
      <c r="A109" s="111"/>
      <c r="B109" s="114" t="s">
        <v>265</v>
      </c>
      <c r="C109" s="111">
        <v>104</v>
      </c>
      <c r="D109" s="111">
        <v>120</v>
      </c>
      <c r="E109" s="112" t="s">
        <v>266</v>
      </c>
      <c r="F109" s="97">
        <f t="shared" si="4"/>
        <v>170</v>
      </c>
      <c r="G109" s="97">
        <f t="shared" si="5"/>
        <v>170</v>
      </c>
      <c r="H109" s="271"/>
      <c r="I109" s="113"/>
      <c r="J109" s="113">
        <f>J257</f>
        <v>170</v>
      </c>
      <c r="K109" s="177"/>
      <c r="L109" s="305"/>
      <c r="M109" s="109"/>
      <c r="N109" s="110"/>
      <c r="O109" s="110"/>
      <c r="P109" s="110"/>
      <c r="Q109" s="110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</row>
    <row r="110" spans="1:64" s="103" customFormat="1" ht="19.5" thickBot="1" x14ac:dyDescent="0.35">
      <c r="A110" s="115"/>
      <c r="B110" s="116" t="s">
        <v>267</v>
      </c>
      <c r="C110" s="115">
        <v>104</v>
      </c>
      <c r="D110" s="115">
        <v>180</v>
      </c>
      <c r="E110" s="192" t="s">
        <v>268</v>
      </c>
      <c r="F110" s="97">
        <f t="shared" si="4"/>
        <v>351</v>
      </c>
      <c r="G110" s="97">
        <f t="shared" si="5"/>
        <v>351</v>
      </c>
      <c r="H110" s="272"/>
      <c r="I110" s="118"/>
      <c r="J110" s="118"/>
      <c r="K110" s="182">
        <f>K263</f>
        <v>351</v>
      </c>
      <c r="L110" s="306"/>
      <c r="M110" s="121"/>
      <c r="N110" s="122"/>
      <c r="O110" s="122"/>
      <c r="P110" s="122"/>
      <c r="Q110" s="12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</row>
    <row r="111" spans="1:64" s="103" customFormat="1" ht="28.5" customHeight="1" thickBot="1" x14ac:dyDescent="0.35">
      <c r="A111" s="368" t="s">
        <v>269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70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</row>
    <row r="112" spans="1:64" s="103" customFormat="1" ht="44.25" customHeight="1" thickBot="1" x14ac:dyDescent="0.35">
      <c r="A112" s="194"/>
      <c r="B112" s="124" t="s">
        <v>270</v>
      </c>
      <c r="C112" s="195" t="s">
        <v>196</v>
      </c>
      <c r="D112" s="195" t="s">
        <v>196</v>
      </c>
      <c r="E112" s="195" t="s">
        <v>196</v>
      </c>
      <c r="F112" s="97">
        <f t="shared" ref="F112" si="6">G112+L112</f>
        <v>16</v>
      </c>
      <c r="G112" s="97">
        <f t="shared" ref="G112" si="7">H112+I112+J112+K112</f>
        <v>0</v>
      </c>
      <c r="H112" s="262">
        <f>H113</f>
        <v>0</v>
      </c>
      <c r="I112" s="195"/>
      <c r="J112" s="195"/>
      <c r="K112" s="313"/>
      <c r="L112" s="287">
        <f>L113</f>
        <v>16</v>
      </c>
      <c r="M112" s="124"/>
      <c r="N112" s="124"/>
      <c r="O112" s="124"/>
      <c r="P112" s="124"/>
      <c r="Q112" s="196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</row>
    <row r="113" spans="1:64" s="103" customFormat="1" ht="82.5" customHeight="1" thickBot="1" x14ac:dyDescent="0.35">
      <c r="A113" s="135"/>
      <c r="B113" s="136" t="s">
        <v>271</v>
      </c>
      <c r="C113" s="135">
        <v>102</v>
      </c>
      <c r="D113" s="135">
        <v>180</v>
      </c>
      <c r="E113" s="197" t="s">
        <v>272</v>
      </c>
      <c r="F113" s="97">
        <f t="shared" ref="F113:F176" si="8">G113+L113</f>
        <v>16</v>
      </c>
      <c r="G113" s="97">
        <f t="shared" ref="G113:G176" si="9">H113+I113+J113+K113</f>
        <v>0</v>
      </c>
      <c r="H113" s="275">
        <f>H275</f>
        <v>0</v>
      </c>
      <c r="I113" s="138"/>
      <c r="J113" s="138"/>
      <c r="K113" s="201"/>
      <c r="L113" s="308">
        <f>L275</f>
        <v>16</v>
      </c>
      <c r="M113" s="140"/>
      <c r="N113" s="141"/>
      <c r="O113" s="141"/>
      <c r="P113" s="141"/>
      <c r="Q113" s="141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</row>
    <row r="114" spans="1:64" s="103" customFormat="1" ht="10.5" hidden="1" customHeight="1" thickBot="1" x14ac:dyDescent="0.35">
      <c r="A114" s="198"/>
      <c r="B114" s="136"/>
      <c r="C114" s="135"/>
      <c r="D114" s="135"/>
      <c r="E114" s="197"/>
      <c r="F114" s="97">
        <f t="shared" si="8"/>
        <v>0</v>
      </c>
      <c r="G114" s="97">
        <f t="shared" si="9"/>
        <v>0</v>
      </c>
      <c r="H114" s="275"/>
      <c r="I114" s="138"/>
      <c r="J114" s="138"/>
      <c r="K114" s="201"/>
      <c r="L114" s="308"/>
      <c r="M114" s="140"/>
      <c r="N114" s="141"/>
      <c r="O114" s="141"/>
      <c r="P114" s="141"/>
      <c r="Q114" s="199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</row>
    <row r="115" spans="1:64" s="67" customFormat="1" ht="45" customHeight="1" thickBot="1" x14ac:dyDescent="0.35">
      <c r="A115" s="58" t="s">
        <v>273</v>
      </c>
      <c r="B115" s="59" t="s">
        <v>274</v>
      </c>
      <c r="C115" s="60">
        <v>200</v>
      </c>
      <c r="D115" s="60" t="s">
        <v>192</v>
      </c>
      <c r="E115" s="61" t="s">
        <v>192</v>
      </c>
      <c r="F115" s="97">
        <f t="shared" si="8"/>
        <v>105812</v>
      </c>
      <c r="G115" s="97">
        <f t="shared" si="9"/>
        <v>11269</v>
      </c>
      <c r="H115" s="273">
        <f>H116+H274</f>
        <v>9048</v>
      </c>
      <c r="I115" s="62">
        <f>I116</f>
        <v>1700</v>
      </c>
      <c r="J115" s="62">
        <f>J116</f>
        <v>170</v>
      </c>
      <c r="K115" s="82">
        <f>K116</f>
        <v>351</v>
      </c>
      <c r="L115" s="291">
        <f>L116+L274</f>
        <v>94543</v>
      </c>
      <c r="M115" s="64"/>
      <c r="N115" s="62"/>
      <c r="O115" s="62"/>
      <c r="P115" s="62"/>
      <c r="Q115" s="65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</row>
    <row r="116" spans="1:64" s="67" customFormat="1" ht="66" customHeight="1" thickBot="1" x14ac:dyDescent="0.35">
      <c r="A116" s="58">
        <v>5</v>
      </c>
      <c r="B116" s="59" t="s">
        <v>275</v>
      </c>
      <c r="C116" s="60">
        <v>200</v>
      </c>
      <c r="D116" s="60" t="s">
        <v>192</v>
      </c>
      <c r="E116" s="61" t="s">
        <v>192</v>
      </c>
      <c r="F116" s="97">
        <f t="shared" si="8"/>
        <v>105796</v>
      </c>
      <c r="G116" s="97">
        <f t="shared" si="9"/>
        <v>11269</v>
      </c>
      <c r="H116" s="273">
        <f>H118+H163+H172+H189+H204+H210+H161</f>
        <v>9048</v>
      </c>
      <c r="I116" s="62">
        <f>I226</f>
        <v>1700</v>
      </c>
      <c r="J116" s="62">
        <f>J226</f>
        <v>170</v>
      </c>
      <c r="K116" s="82">
        <f>K226</f>
        <v>351</v>
      </c>
      <c r="L116" s="291">
        <f>L118+L163+L172+L189+L204+L210+L161</f>
        <v>94527</v>
      </c>
      <c r="M116" s="64"/>
      <c r="N116" s="62"/>
      <c r="O116" s="62"/>
      <c r="P116" s="62"/>
      <c r="Q116" s="65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</row>
    <row r="117" spans="1:64" ht="19.5" thickBot="1" x14ac:dyDescent="0.35">
      <c r="A117" s="69"/>
      <c r="B117" s="69" t="s">
        <v>194</v>
      </c>
      <c r="C117" s="69"/>
      <c r="D117" s="69"/>
      <c r="E117" s="200"/>
      <c r="F117" s="97">
        <f t="shared" si="8"/>
        <v>0</v>
      </c>
      <c r="G117" s="97">
        <f t="shared" si="9"/>
        <v>0</v>
      </c>
      <c r="H117" s="275"/>
      <c r="I117" s="201"/>
      <c r="J117" s="201"/>
      <c r="K117" s="201"/>
      <c r="L117" s="308"/>
      <c r="M117" s="202"/>
      <c r="N117" s="203"/>
      <c r="O117" s="203"/>
      <c r="P117" s="203"/>
      <c r="Q117" s="203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</row>
    <row r="118" spans="1:64" ht="39.75" customHeight="1" thickBot="1" x14ac:dyDescent="0.35">
      <c r="A118" s="204"/>
      <c r="B118" s="205" t="s">
        <v>195</v>
      </c>
      <c r="C118" s="80" t="s">
        <v>196</v>
      </c>
      <c r="D118" s="80" t="s">
        <v>196</v>
      </c>
      <c r="E118" s="80" t="s">
        <v>196</v>
      </c>
      <c r="F118" s="97">
        <f t="shared" si="8"/>
        <v>81355</v>
      </c>
      <c r="G118" s="97">
        <f t="shared" si="9"/>
        <v>9048</v>
      </c>
      <c r="H118" s="273">
        <f>H120+H122+H123+H124+H125+H128+H129+H130+H131+H141+H146+H149+H150+H157+H158+H159+H160+H121+H126+H127+H132+H133+H134+H135+H136+H137+H138+H140+H142+H145+H147+H148+H151+H153+H156</f>
        <v>9048</v>
      </c>
      <c r="I118" s="82"/>
      <c r="J118" s="82"/>
      <c r="K118" s="82"/>
      <c r="L118" s="291">
        <f>L120+L122+L123+L124+L125+L128+L129+L130+L131+L141+L146+L149+L150+L157+L158+L159+L160</f>
        <v>72307</v>
      </c>
      <c r="M118" s="205"/>
      <c r="N118" s="206"/>
      <c r="O118" s="206"/>
      <c r="P118" s="206"/>
      <c r="Q118" s="207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64" ht="18.75" customHeight="1" x14ac:dyDescent="0.3">
      <c r="A119" s="208"/>
      <c r="B119" s="89" t="s">
        <v>194</v>
      </c>
      <c r="C119" s="208"/>
      <c r="D119" s="208"/>
      <c r="E119" s="208"/>
      <c r="F119" s="97">
        <f t="shared" si="8"/>
        <v>0</v>
      </c>
      <c r="G119" s="97">
        <f t="shared" si="9"/>
        <v>0</v>
      </c>
      <c r="H119" s="276"/>
      <c r="I119" s="91"/>
      <c r="J119" s="91"/>
      <c r="K119" s="91"/>
      <c r="L119" s="292"/>
      <c r="M119" s="208"/>
      <c r="N119" s="209"/>
      <c r="O119" s="209"/>
      <c r="P119" s="209"/>
      <c r="Q119" s="209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</row>
    <row r="120" spans="1:64" s="103" customFormat="1" ht="138.75" customHeight="1" x14ac:dyDescent="0.3">
      <c r="A120" s="111"/>
      <c r="B120" s="160" t="s">
        <v>276</v>
      </c>
      <c r="C120" s="111">
        <v>261</v>
      </c>
      <c r="D120" s="111">
        <v>310</v>
      </c>
      <c r="E120" s="112" t="s">
        <v>207</v>
      </c>
      <c r="F120" s="97">
        <f t="shared" si="8"/>
        <v>1341</v>
      </c>
      <c r="G120" s="97">
        <f t="shared" si="9"/>
        <v>0</v>
      </c>
      <c r="H120" s="271"/>
      <c r="I120" s="113"/>
      <c r="J120" s="113"/>
      <c r="K120" s="177"/>
      <c r="L120" s="305">
        <v>1341</v>
      </c>
      <c r="M120" s="109"/>
      <c r="N120" s="110"/>
      <c r="O120" s="110"/>
      <c r="P120" s="110"/>
      <c r="Q120" s="110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</row>
    <row r="121" spans="1:64" s="103" customFormat="1" ht="173.25" customHeight="1" x14ac:dyDescent="0.3">
      <c r="A121" s="111"/>
      <c r="B121" s="160" t="s">
        <v>277</v>
      </c>
      <c r="C121" s="111">
        <v>161</v>
      </c>
      <c r="D121" s="111">
        <v>211</v>
      </c>
      <c r="E121" s="104" t="s">
        <v>201</v>
      </c>
      <c r="F121" s="97">
        <f t="shared" si="8"/>
        <v>0</v>
      </c>
      <c r="G121" s="97">
        <f t="shared" si="9"/>
        <v>0</v>
      </c>
      <c r="H121" s="271"/>
      <c r="I121" s="113"/>
      <c r="J121" s="113"/>
      <c r="K121" s="177"/>
      <c r="L121" s="305"/>
      <c r="M121" s="109"/>
      <c r="N121" s="110"/>
      <c r="O121" s="110"/>
      <c r="P121" s="110"/>
      <c r="Q121" s="110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</row>
    <row r="122" spans="1:64" s="103" customFormat="1" ht="118.5" customHeight="1" x14ac:dyDescent="0.3">
      <c r="A122" s="111"/>
      <c r="B122" s="114" t="s">
        <v>278</v>
      </c>
      <c r="C122" s="111">
        <v>161</v>
      </c>
      <c r="D122" s="111">
        <v>211</v>
      </c>
      <c r="E122" s="104" t="s">
        <v>208</v>
      </c>
      <c r="F122" s="97">
        <f t="shared" si="8"/>
        <v>50478</v>
      </c>
      <c r="G122" s="97">
        <f t="shared" si="9"/>
        <v>0</v>
      </c>
      <c r="H122" s="271"/>
      <c r="I122" s="113"/>
      <c r="J122" s="113"/>
      <c r="K122" s="177"/>
      <c r="L122" s="305">
        <v>50478</v>
      </c>
      <c r="M122" s="109"/>
      <c r="N122" s="110"/>
      <c r="O122" s="110"/>
      <c r="P122" s="110"/>
      <c r="Q122" s="110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</row>
    <row r="123" spans="1:64" s="103" customFormat="1" ht="99.75" customHeight="1" x14ac:dyDescent="0.3">
      <c r="A123" s="111"/>
      <c r="B123" s="114" t="s">
        <v>279</v>
      </c>
      <c r="C123" s="111">
        <v>161</v>
      </c>
      <c r="D123" s="111">
        <v>211</v>
      </c>
      <c r="E123" s="104" t="s">
        <v>210</v>
      </c>
      <c r="F123" s="97">
        <f t="shared" si="8"/>
        <v>0</v>
      </c>
      <c r="G123" s="97">
        <f t="shared" si="9"/>
        <v>0</v>
      </c>
      <c r="H123" s="271"/>
      <c r="I123" s="113"/>
      <c r="J123" s="113"/>
      <c r="K123" s="177"/>
      <c r="L123" s="305"/>
      <c r="M123" s="109"/>
      <c r="N123" s="110"/>
      <c r="O123" s="110"/>
      <c r="P123" s="110"/>
      <c r="Q123" s="110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</row>
    <row r="124" spans="1:64" s="103" customFormat="1" ht="78" customHeight="1" x14ac:dyDescent="0.3">
      <c r="A124" s="111"/>
      <c r="B124" s="114" t="s">
        <v>280</v>
      </c>
      <c r="C124" s="111">
        <v>161</v>
      </c>
      <c r="D124" s="111">
        <v>211</v>
      </c>
      <c r="E124" s="104" t="s">
        <v>216</v>
      </c>
      <c r="F124" s="97">
        <f t="shared" si="8"/>
        <v>0</v>
      </c>
      <c r="G124" s="97">
        <f t="shared" si="9"/>
        <v>0</v>
      </c>
      <c r="H124" s="271"/>
      <c r="I124" s="113"/>
      <c r="J124" s="113"/>
      <c r="K124" s="177"/>
      <c r="L124" s="305"/>
      <c r="M124" s="109"/>
      <c r="N124" s="110"/>
      <c r="O124" s="110"/>
      <c r="P124" s="110"/>
      <c r="Q124" s="110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</row>
    <row r="125" spans="1:64" s="103" customFormat="1" ht="120" customHeight="1" x14ac:dyDescent="0.3">
      <c r="A125" s="111"/>
      <c r="B125" s="160" t="s">
        <v>281</v>
      </c>
      <c r="C125" s="111">
        <v>161</v>
      </c>
      <c r="D125" s="111">
        <v>211</v>
      </c>
      <c r="E125" s="104" t="s">
        <v>282</v>
      </c>
      <c r="F125" s="97">
        <f t="shared" si="8"/>
        <v>0</v>
      </c>
      <c r="G125" s="97">
        <f t="shared" si="9"/>
        <v>0</v>
      </c>
      <c r="H125" s="271"/>
      <c r="I125" s="113"/>
      <c r="J125" s="113"/>
      <c r="K125" s="177"/>
      <c r="L125" s="305"/>
      <c r="M125" s="109"/>
      <c r="N125" s="110"/>
      <c r="O125" s="110"/>
      <c r="P125" s="110"/>
      <c r="Q125" s="110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</row>
    <row r="126" spans="1:64" s="103" customFormat="1" ht="102.75" customHeight="1" x14ac:dyDescent="0.3">
      <c r="A126" s="111"/>
      <c r="B126" s="160" t="s">
        <v>283</v>
      </c>
      <c r="C126" s="111">
        <v>163</v>
      </c>
      <c r="D126" s="111">
        <v>213</v>
      </c>
      <c r="E126" s="104" t="s">
        <v>201</v>
      </c>
      <c r="F126" s="97">
        <f t="shared" si="8"/>
        <v>0</v>
      </c>
      <c r="G126" s="97">
        <f t="shared" si="9"/>
        <v>0</v>
      </c>
      <c r="H126" s="271"/>
      <c r="I126" s="113"/>
      <c r="J126" s="113"/>
      <c r="K126" s="177"/>
      <c r="L126" s="305"/>
      <c r="M126" s="109"/>
      <c r="N126" s="110"/>
      <c r="O126" s="110"/>
      <c r="P126" s="110"/>
      <c r="Q126" s="110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</row>
    <row r="127" spans="1:64" s="103" customFormat="1" ht="123" customHeight="1" x14ac:dyDescent="0.3">
      <c r="A127" s="111"/>
      <c r="B127" s="160" t="s">
        <v>284</v>
      </c>
      <c r="C127" s="111">
        <v>163</v>
      </c>
      <c r="D127" s="111">
        <v>213</v>
      </c>
      <c r="E127" s="104" t="s">
        <v>204</v>
      </c>
      <c r="F127" s="97">
        <f t="shared" si="8"/>
        <v>24</v>
      </c>
      <c r="G127" s="97">
        <f t="shared" si="9"/>
        <v>24</v>
      </c>
      <c r="H127" s="271">
        <v>24</v>
      </c>
      <c r="I127" s="113"/>
      <c r="J127" s="113"/>
      <c r="K127" s="177"/>
      <c r="L127" s="305"/>
      <c r="M127" s="109"/>
      <c r="N127" s="110"/>
      <c r="O127" s="110"/>
      <c r="P127" s="110"/>
      <c r="Q127" s="110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</row>
    <row r="128" spans="1:64" s="103" customFormat="1" ht="141.75" customHeight="1" x14ac:dyDescent="0.3">
      <c r="A128" s="111"/>
      <c r="B128" s="114" t="s">
        <v>285</v>
      </c>
      <c r="C128" s="111">
        <v>163</v>
      </c>
      <c r="D128" s="111">
        <v>213</v>
      </c>
      <c r="E128" s="104" t="s">
        <v>208</v>
      </c>
      <c r="F128" s="97">
        <f t="shared" si="8"/>
        <v>15244</v>
      </c>
      <c r="G128" s="97">
        <f t="shared" si="9"/>
        <v>0</v>
      </c>
      <c r="H128" s="271"/>
      <c r="I128" s="113"/>
      <c r="J128" s="113"/>
      <c r="K128" s="177"/>
      <c r="L128" s="305">
        <v>15244</v>
      </c>
      <c r="M128" s="109"/>
      <c r="N128" s="110"/>
      <c r="O128" s="110"/>
      <c r="P128" s="110"/>
      <c r="Q128" s="110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</row>
    <row r="129" spans="1:64" s="103" customFormat="1" ht="120" customHeight="1" x14ac:dyDescent="0.3">
      <c r="A129" s="111"/>
      <c r="B129" s="114" t="s">
        <v>286</v>
      </c>
      <c r="C129" s="111">
        <v>163</v>
      </c>
      <c r="D129" s="111">
        <v>213</v>
      </c>
      <c r="E129" s="104" t="s">
        <v>210</v>
      </c>
      <c r="F129" s="97">
        <f t="shared" si="8"/>
        <v>0</v>
      </c>
      <c r="G129" s="97">
        <f t="shared" si="9"/>
        <v>0</v>
      </c>
      <c r="H129" s="271"/>
      <c r="I129" s="113"/>
      <c r="J129" s="113"/>
      <c r="K129" s="177"/>
      <c r="L129" s="305"/>
      <c r="M129" s="109"/>
      <c r="N129" s="110"/>
      <c r="O129" s="110"/>
      <c r="P129" s="110"/>
      <c r="Q129" s="110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</row>
    <row r="130" spans="1:64" s="103" customFormat="1" ht="84" customHeight="1" x14ac:dyDescent="0.3">
      <c r="A130" s="111"/>
      <c r="B130" s="114" t="s">
        <v>287</v>
      </c>
      <c r="C130" s="111">
        <v>163</v>
      </c>
      <c r="D130" s="111">
        <v>213</v>
      </c>
      <c r="E130" s="104" t="s">
        <v>216</v>
      </c>
      <c r="F130" s="97">
        <f t="shared" si="8"/>
        <v>0</v>
      </c>
      <c r="G130" s="97">
        <f t="shared" si="9"/>
        <v>0</v>
      </c>
      <c r="H130" s="271"/>
      <c r="I130" s="113"/>
      <c r="J130" s="113"/>
      <c r="K130" s="177"/>
      <c r="L130" s="305"/>
      <c r="M130" s="109"/>
      <c r="N130" s="110"/>
      <c r="O130" s="110"/>
      <c r="P130" s="110"/>
      <c r="Q130" s="110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</row>
    <row r="131" spans="1:64" s="103" customFormat="1" ht="123" customHeight="1" x14ac:dyDescent="0.3">
      <c r="A131" s="111"/>
      <c r="B131" s="160" t="s">
        <v>288</v>
      </c>
      <c r="C131" s="111">
        <v>163</v>
      </c>
      <c r="D131" s="111">
        <v>213</v>
      </c>
      <c r="E131" s="104" t="s">
        <v>212</v>
      </c>
      <c r="F131" s="97">
        <f t="shared" si="8"/>
        <v>0</v>
      </c>
      <c r="G131" s="97">
        <f t="shared" si="9"/>
        <v>0</v>
      </c>
      <c r="H131" s="271"/>
      <c r="I131" s="113"/>
      <c r="J131" s="113"/>
      <c r="K131" s="177"/>
      <c r="L131" s="305"/>
      <c r="M131" s="109"/>
      <c r="N131" s="110"/>
      <c r="O131" s="110"/>
      <c r="P131" s="110"/>
      <c r="Q131" s="110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</row>
    <row r="132" spans="1:64" s="103" customFormat="1" ht="138.75" customHeight="1" x14ac:dyDescent="0.3">
      <c r="A132" s="111"/>
      <c r="B132" s="160" t="s">
        <v>289</v>
      </c>
      <c r="C132" s="111">
        <v>162</v>
      </c>
      <c r="D132" s="111">
        <v>212</v>
      </c>
      <c r="E132" s="104" t="s">
        <v>197</v>
      </c>
      <c r="F132" s="97">
        <f t="shared" si="8"/>
        <v>10</v>
      </c>
      <c r="G132" s="97">
        <f t="shared" si="9"/>
        <v>10</v>
      </c>
      <c r="H132" s="271">
        <v>10</v>
      </c>
      <c r="I132" s="113"/>
      <c r="J132" s="113"/>
      <c r="K132" s="177"/>
      <c r="L132" s="305"/>
      <c r="M132" s="109"/>
      <c r="N132" s="110"/>
      <c r="O132" s="110"/>
      <c r="P132" s="110"/>
      <c r="Q132" s="110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</row>
    <row r="133" spans="1:64" s="103" customFormat="1" ht="102.75" customHeight="1" x14ac:dyDescent="0.3">
      <c r="A133" s="111"/>
      <c r="B133" s="160" t="s">
        <v>290</v>
      </c>
      <c r="C133" s="111">
        <v>162</v>
      </c>
      <c r="D133" s="111">
        <v>212</v>
      </c>
      <c r="E133" s="104" t="s">
        <v>205</v>
      </c>
      <c r="F133" s="97">
        <f t="shared" si="8"/>
        <v>431</v>
      </c>
      <c r="G133" s="97">
        <f t="shared" si="9"/>
        <v>431</v>
      </c>
      <c r="H133" s="271">
        <v>431</v>
      </c>
      <c r="I133" s="113"/>
      <c r="J133" s="113"/>
      <c r="K133" s="177"/>
      <c r="L133" s="305"/>
      <c r="M133" s="109"/>
      <c r="N133" s="110"/>
      <c r="O133" s="110"/>
      <c r="P133" s="110"/>
      <c r="Q133" s="110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</row>
    <row r="134" spans="1:64" s="103" customFormat="1" ht="108.75" customHeight="1" x14ac:dyDescent="0.3">
      <c r="A134" s="111"/>
      <c r="B134" s="160" t="s">
        <v>291</v>
      </c>
      <c r="C134" s="111">
        <v>171</v>
      </c>
      <c r="D134" s="111">
        <v>221</v>
      </c>
      <c r="E134" s="104" t="s">
        <v>197</v>
      </c>
      <c r="F134" s="97">
        <f t="shared" si="8"/>
        <v>50</v>
      </c>
      <c r="G134" s="97">
        <f t="shared" si="9"/>
        <v>50</v>
      </c>
      <c r="H134" s="271">
        <v>50</v>
      </c>
      <c r="I134" s="113"/>
      <c r="J134" s="113"/>
      <c r="K134" s="177"/>
      <c r="L134" s="305"/>
      <c r="M134" s="109"/>
      <c r="N134" s="110"/>
      <c r="O134" s="110"/>
      <c r="P134" s="110"/>
      <c r="Q134" s="110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</row>
    <row r="135" spans="1:64" s="103" customFormat="1" ht="104.25" customHeight="1" x14ac:dyDescent="0.3">
      <c r="A135" s="111"/>
      <c r="B135" s="160" t="s">
        <v>292</v>
      </c>
      <c r="C135" s="111">
        <v>172</v>
      </c>
      <c r="D135" s="111">
        <v>222</v>
      </c>
      <c r="E135" s="104" t="s">
        <v>197</v>
      </c>
      <c r="F135" s="97">
        <f t="shared" si="8"/>
        <v>2369</v>
      </c>
      <c r="G135" s="97">
        <f t="shared" si="9"/>
        <v>2369</v>
      </c>
      <c r="H135" s="271">
        <v>2369</v>
      </c>
      <c r="I135" s="113"/>
      <c r="J135" s="113"/>
      <c r="K135" s="177"/>
      <c r="L135" s="305"/>
      <c r="M135" s="109"/>
      <c r="N135" s="110"/>
      <c r="O135" s="110"/>
      <c r="P135" s="110"/>
      <c r="Q135" s="110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</row>
    <row r="136" spans="1:64" s="103" customFormat="1" ht="121.5" customHeight="1" x14ac:dyDescent="0.3">
      <c r="A136" s="111"/>
      <c r="B136" s="335" t="s">
        <v>293</v>
      </c>
      <c r="C136" s="111">
        <v>172</v>
      </c>
      <c r="D136" s="111">
        <v>222</v>
      </c>
      <c r="E136" s="104" t="s">
        <v>203</v>
      </c>
      <c r="F136" s="97">
        <f t="shared" si="8"/>
        <v>0</v>
      </c>
      <c r="G136" s="97">
        <f t="shared" si="9"/>
        <v>0</v>
      </c>
      <c r="H136" s="271"/>
      <c r="I136" s="113"/>
      <c r="J136" s="113"/>
      <c r="K136" s="177"/>
      <c r="L136" s="305"/>
      <c r="M136" s="109"/>
      <c r="N136" s="110"/>
      <c r="O136" s="110"/>
      <c r="P136" s="110"/>
      <c r="Q136" s="110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</row>
    <row r="137" spans="1:64" s="102" customFormat="1" ht="108" customHeight="1" x14ac:dyDescent="0.3">
      <c r="A137" s="170"/>
      <c r="B137" s="170" t="s">
        <v>294</v>
      </c>
      <c r="C137" s="111">
        <v>173</v>
      </c>
      <c r="D137" s="111">
        <v>223</v>
      </c>
      <c r="E137" s="104" t="s">
        <v>198</v>
      </c>
      <c r="F137" s="97">
        <f t="shared" si="8"/>
        <v>2870</v>
      </c>
      <c r="G137" s="97">
        <f t="shared" si="9"/>
        <v>2870</v>
      </c>
      <c r="H137" s="271">
        <v>2870</v>
      </c>
      <c r="I137" s="113"/>
      <c r="J137" s="113"/>
      <c r="K137" s="177"/>
      <c r="L137" s="290"/>
      <c r="M137" s="168"/>
      <c r="N137" s="113"/>
      <c r="O137" s="113"/>
      <c r="P137" s="113"/>
      <c r="Q137" s="113"/>
    </row>
    <row r="138" spans="1:64" s="103" customFormat="1" ht="104.25" customHeight="1" x14ac:dyDescent="0.3">
      <c r="A138" s="111"/>
      <c r="B138" s="160" t="s">
        <v>295</v>
      </c>
      <c r="C138" s="111">
        <v>173</v>
      </c>
      <c r="D138" s="111">
        <v>223</v>
      </c>
      <c r="E138" s="104" t="s">
        <v>199</v>
      </c>
      <c r="F138" s="97">
        <f t="shared" si="8"/>
        <v>734</v>
      </c>
      <c r="G138" s="97">
        <f t="shared" si="9"/>
        <v>734</v>
      </c>
      <c r="H138" s="271">
        <v>734</v>
      </c>
      <c r="I138" s="113"/>
      <c r="J138" s="113"/>
      <c r="K138" s="177"/>
      <c r="L138" s="305"/>
      <c r="M138" s="109"/>
      <c r="N138" s="110"/>
      <c r="O138" s="110"/>
      <c r="P138" s="110"/>
      <c r="Q138" s="110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</row>
    <row r="139" spans="1:64" s="103" customFormat="1" ht="18.75" hidden="1" x14ac:dyDescent="0.3">
      <c r="A139" s="111"/>
      <c r="B139" s="160" t="s">
        <v>296</v>
      </c>
      <c r="C139" s="111">
        <v>161</v>
      </c>
      <c r="D139" s="111">
        <v>211</v>
      </c>
      <c r="E139" s="104" t="s">
        <v>297</v>
      </c>
      <c r="F139" s="97">
        <f t="shared" si="8"/>
        <v>0</v>
      </c>
      <c r="G139" s="97">
        <f t="shared" si="9"/>
        <v>0</v>
      </c>
      <c r="H139" s="271"/>
      <c r="I139" s="113"/>
      <c r="J139" s="113"/>
      <c r="K139" s="177"/>
      <c r="L139" s="305"/>
      <c r="M139" s="109"/>
      <c r="N139" s="110"/>
      <c r="O139" s="110"/>
      <c r="P139" s="110"/>
      <c r="Q139" s="110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</row>
    <row r="140" spans="1:64" s="103" customFormat="1" ht="104.25" customHeight="1" x14ac:dyDescent="0.3">
      <c r="A140" s="111"/>
      <c r="B140" s="171" t="s">
        <v>298</v>
      </c>
      <c r="C140" s="111">
        <v>173</v>
      </c>
      <c r="D140" s="111">
        <v>223</v>
      </c>
      <c r="E140" s="104" t="s">
        <v>200</v>
      </c>
      <c r="F140" s="97">
        <f t="shared" si="8"/>
        <v>291</v>
      </c>
      <c r="G140" s="97">
        <f t="shared" si="9"/>
        <v>291</v>
      </c>
      <c r="H140" s="271">
        <v>291</v>
      </c>
      <c r="I140" s="113"/>
      <c r="J140" s="113"/>
      <c r="K140" s="177"/>
      <c r="L140" s="305"/>
      <c r="M140" s="109"/>
      <c r="N140" s="110"/>
      <c r="O140" s="110"/>
      <c r="P140" s="110"/>
      <c r="Q140" s="110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</row>
    <row r="141" spans="1:64" s="103" customFormat="1" ht="123" customHeight="1" x14ac:dyDescent="0.3">
      <c r="A141" s="111"/>
      <c r="B141" s="171" t="s">
        <v>299</v>
      </c>
      <c r="C141" s="111">
        <v>173</v>
      </c>
      <c r="D141" s="111">
        <v>223</v>
      </c>
      <c r="E141" s="104" t="s">
        <v>213</v>
      </c>
      <c r="F141" s="97">
        <f t="shared" si="8"/>
        <v>0</v>
      </c>
      <c r="G141" s="97">
        <f t="shared" si="9"/>
        <v>0</v>
      </c>
      <c r="H141" s="271"/>
      <c r="I141" s="113"/>
      <c r="J141" s="113"/>
      <c r="K141" s="177"/>
      <c r="L141" s="305"/>
      <c r="M141" s="109"/>
      <c r="N141" s="110"/>
      <c r="O141" s="110"/>
      <c r="P141" s="110"/>
      <c r="Q141" s="110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</row>
    <row r="142" spans="1:64" s="103" customFormat="1" ht="104.25" customHeight="1" x14ac:dyDescent="0.3">
      <c r="A142" s="111"/>
      <c r="B142" s="171" t="s">
        <v>300</v>
      </c>
      <c r="C142" s="111">
        <v>175</v>
      </c>
      <c r="D142" s="111">
        <v>225</v>
      </c>
      <c r="E142" s="104" t="s">
        <v>197</v>
      </c>
      <c r="F142" s="97">
        <f t="shared" si="8"/>
        <v>684</v>
      </c>
      <c r="G142" s="97">
        <f t="shared" si="9"/>
        <v>684</v>
      </c>
      <c r="H142" s="271">
        <v>684</v>
      </c>
      <c r="I142" s="113"/>
      <c r="J142" s="113"/>
      <c r="K142" s="177"/>
      <c r="L142" s="305"/>
      <c r="M142" s="109"/>
      <c r="N142" s="110"/>
      <c r="O142" s="110"/>
      <c r="P142" s="110"/>
      <c r="Q142" s="110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</row>
    <row r="143" spans="1:64" s="103" customFormat="1" ht="93.75" hidden="1" x14ac:dyDescent="0.3">
      <c r="A143" s="111"/>
      <c r="B143" s="172" t="s">
        <v>301</v>
      </c>
      <c r="C143" s="111">
        <v>161</v>
      </c>
      <c r="D143" s="111">
        <v>211</v>
      </c>
      <c r="E143" s="187" t="s">
        <v>302</v>
      </c>
      <c r="F143" s="97">
        <f t="shared" si="8"/>
        <v>0</v>
      </c>
      <c r="G143" s="97">
        <f t="shared" si="9"/>
        <v>0</v>
      </c>
      <c r="H143" s="271"/>
      <c r="I143" s="113"/>
      <c r="J143" s="113"/>
      <c r="K143" s="177"/>
      <c r="L143" s="305"/>
      <c r="M143" s="109"/>
      <c r="N143" s="110"/>
      <c r="O143" s="110"/>
      <c r="P143" s="110"/>
      <c r="Q143" s="110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</row>
    <row r="144" spans="1:64" s="103" customFormat="1" ht="75" hidden="1" x14ac:dyDescent="0.3">
      <c r="A144" s="111"/>
      <c r="B144" s="172" t="s">
        <v>303</v>
      </c>
      <c r="C144" s="111">
        <v>161</v>
      </c>
      <c r="D144" s="111">
        <v>211</v>
      </c>
      <c r="E144" s="187" t="s">
        <v>302</v>
      </c>
      <c r="F144" s="97">
        <f t="shared" si="8"/>
        <v>0</v>
      </c>
      <c r="G144" s="97">
        <f t="shared" si="9"/>
        <v>0</v>
      </c>
      <c r="H144" s="271"/>
      <c r="I144" s="113"/>
      <c r="J144" s="113"/>
      <c r="K144" s="177"/>
      <c r="L144" s="305"/>
      <c r="M144" s="109"/>
      <c r="N144" s="110"/>
      <c r="O144" s="110"/>
      <c r="P144" s="110"/>
      <c r="Q144" s="110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</row>
    <row r="145" spans="1:65" s="103" customFormat="1" ht="99.75" customHeight="1" x14ac:dyDescent="0.3">
      <c r="A145" s="111"/>
      <c r="B145" s="160" t="s">
        <v>304</v>
      </c>
      <c r="C145" s="111">
        <v>176</v>
      </c>
      <c r="D145" s="111">
        <v>226</v>
      </c>
      <c r="E145" s="104" t="s">
        <v>197</v>
      </c>
      <c r="F145" s="97">
        <f t="shared" si="8"/>
        <v>706</v>
      </c>
      <c r="G145" s="97">
        <f t="shared" si="9"/>
        <v>706</v>
      </c>
      <c r="H145" s="271">
        <v>706</v>
      </c>
      <c r="I145" s="113"/>
      <c r="J145" s="113"/>
      <c r="K145" s="177"/>
      <c r="L145" s="290"/>
      <c r="M145" s="168"/>
      <c r="N145" s="113"/>
      <c r="O145" s="113"/>
      <c r="P145" s="113"/>
      <c r="Q145" s="113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</row>
    <row r="146" spans="1:65" s="103" customFormat="1" ht="122.25" customHeight="1" x14ac:dyDescent="0.3">
      <c r="A146" s="111"/>
      <c r="B146" s="160" t="s">
        <v>305</v>
      </c>
      <c r="C146" s="111">
        <v>176</v>
      </c>
      <c r="D146" s="111">
        <v>226</v>
      </c>
      <c r="E146" s="104" t="s">
        <v>214</v>
      </c>
      <c r="F146" s="97">
        <f t="shared" si="8"/>
        <v>0</v>
      </c>
      <c r="G146" s="97">
        <f t="shared" si="9"/>
        <v>0</v>
      </c>
      <c r="H146" s="271"/>
      <c r="I146" s="113"/>
      <c r="J146" s="113"/>
      <c r="K146" s="177"/>
      <c r="L146" s="290"/>
      <c r="M146" s="168"/>
      <c r="N146" s="113"/>
      <c r="O146" s="113"/>
      <c r="P146" s="113"/>
      <c r="Q146" s="113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</row>
    <row r="147" spans="1:65" s="103" customFormat="1" ht="131.25" x14ac:dyDescent="0.3">
      <c r="A147" s="111"/>
      <c r="B147" s="114" t="s">
        <v>306</v>
      </c>
      <c r="C147" s="111">
        <v>250</v>
      </c>
      <c r="D147" s="111">
        <v>290</v>
      </c>
      <c r="E147" s="104" t="s">
        <v>197</v>
      </c>
      <c r="F147" s="97">
        <f t="shared" si="8"/>
        <v>295</v>
      </c>
      <c r="G147" s="97">
        <f t="shared" si="9"/>
        <v>295</v>
      </c>
      <c r="H147" s="271">
        <v>295</v>
      </c>
      <c r="I147" s="113"/>
      <c r="J147" s="113"/>
      <c r="K147" s="177"/>
      <c r="L147" s="305"/>
      <c r="M147" s="109"/>
      <c r="N147" s="110"/>
      <c r="O147" s="110"/>
      <c r="P147" s="110"/>
      <c r="Q147" s="110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</row>
    <row r="148" spans="1:65" s="103" customFormat="1" ht="101.25" customHeight="1" x14ac:dyDescent="0.3">
      <c r="A148" s="111"/>
      <c r="B148" s="114" t="s">
        <v>307</v>
      </c>
      <c r="C148" s="111">
        <v>261</v>
      </c>
      <c r="D148" s="111">
        <v>310</v>
      </c>
      <c r="E148" s="104" t="s">
        <v>197</v>
      </c>
      <c r="F148" s="97">
        <f t="shared" si="8"/>
        <v>100</v>
      </c>
      <c r="G148" s="97">
        <f t="shared" si="9"/>
        <v>100</v>
      </c>
      <c r="H148" s="271">
        <v>100</v>
      </c>
      <c r="I148" s="113"/>
      <c r="J148" s="113"/>
      <c r="K148" s="177"/>
      <c r="L148" s="305"/>
      <c r="M148" s="109"/>
      <c r="N148" s="110"/>
      <c r="O148" s="110"/>
      <c r="P148" s="110"/>
      <c r="Q148" s="110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</row>
    <row r="149" spans="1:65" s="103" customFormat="1" ht="118.5" customHeight="1" x14ac:dyDescent="0.3">
      <c r="A149" s="111"/>
      <c r="B149" s="114" t="s">
        <v>308</v>
      </c>
      <c r="C149" s="111">
        <v>261</v>
      </c>
      <c r="D149" s="111">
        <v>310</v>
      </c>
      <c r="E149" s="104" t="s">
        <v>209</v>
      </c>
      <c r="F149" s="97">
        <f t="shared" si="8"/>
        <v>5244</v>
      </c>
      <c r="G149" s="97">
        <f t="shared" si="9"/>
        <v>0</v>
      </c>
      <c r="H149" s="271"/>
      <c r="I149" s="113"/>
      <c r="J149" s="113"/>
      <c r="K149" s="177"/>
      <c r="L149" s="305">
        <v>5244</v>
      </c>
      <c r="M149" s="109"/>
      <c r="N149" s="110"/>
      <c r="O149" s="110"/>
      <c r="P149" s="110"/>
      <c r="Q149" s="110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</row>
    <row r="150" spans="1:65" s="103" customFormat="1" ht="86.25" customHeight="1" x14ac:dyDescent="0.3">
      <c r="A150" s="111"/>
      <c r="B150" s="114" t="s">
        <v>309</v>
      </c>
      <c r="C150" s="111">
        <v>261</v>
      </c>
      <c r="D150" s="111">
        <v>310</v>
      </c>
      <c r="E150" s="104" t="s">
        <v>214</v>
      </c>
      <c r="F150" s="97">
        <f t="shared" si="8"/>
        <v>0</v>
      </c>
      <c r="G150" s="97">
        <f t="shared" si="9"/>
        <v>0</v>
      </c>
      <c r="H150" s="271"/>
      <c r="I150" s="113"/>
      <c r="J150" s="113"/>
      <c r="K150" s="177"/>
      <c r="L150" s="305"/>
      <c r="M150" s="109"/>
      <c r="N150" s="110"/>
      <c r="O150" s="110"/>
      <c r="P150" s="110"/>
      <c r="Q150" s="110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</row>
    <row r="151" spans="1:65" s="103" customFormat="1" ht="104.25" customHeight="1" x14ac:dyDescent="0.3">
      <c r="A151" s="111"/>
      <c r="B151" s="114" t="s">
        <v>310</v>
      </c>
      <c r="C151" s="111">
        <v>264</v>
      </c>
      <c r="D151" s="111">
        <v>340</v>
      </c>
      <c r="E151" s="104" t="s">
        <v>197</v>
      </c>
      <c r="F151" s="97">
        <f t="shared" si="8"/>
        <v>405</v>
      </c>
      <c r="G151" s="97">
        <f t="shared" si="9"/>
        <v>405</v>
      </c>
      <c r="H151" s="271">
        <v>405</v>
      </c>
      <c r="I151" s="113"/>
      <c r="J151" s="113"/>
      <c r="K151" s="177"/>
      <c r="L151" s="305"/>
      <c r="M151" s="109"/>
      <c r="N151" s="110"/>
      <c r="O151" s="110"/>
      <c r="P151" s="110"/>
      <c r="Q151" s="110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</row>
    <row r="152" spans="1:65" s="103" customFormat="1" ht="18.75" hidden="1" x14ac:dyDescent="0.3">
      <c r="A152" s="111"/>
      <c r="B152" s="114"/>
      <c r="C152" s="111"/>
      <c r="D152" s="111"/>
      <c r="E152" s="187" t="s">
        <v>302</v>
      </c>
      <c r="F152" s="97">
        <f t="shared" si="8"/>
        <v>0</v>
      </c>
      <c r="G152" s="97">
        <f t="shared" si="9"/>
        <v>0</v>
      </c>
      <c r="H152" s="271"/>
      <c r="I152" s="113"/>
      <c r="J152" s="113"/>
      <c r="K152" s="177"/>
      <c r="L152" s="305"/>
      <c r="M152" s="109"/>
      <c r="N152" s="110"/>
      <c r="O152" s="110"/>
      <c r="P152" s="110"/>
      <c r="Q152" s="110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</row>
    <row r="153" spans="1:65" s="103" customFormat="1" ht="124.5" customHeight="1" x14ac:dyDescent="0.3">
      <c r="A153" s="111"/>
      <c r="B153" s="114" t="s">
        <v>311</v>
      </c>
      <c r="C153" s="111">
        <v>264</v>
      </c>
      <c r="D153" s="111">
        <v>340</v>
      </c>
      <c r="E153" s="104" t="s">
        <v>202</v>
      </c>
      <c r="F153" s="97">
        <f t="shared" si="8"/>
        <v>4</v>
      </c>
      <c r="G153" s="97">
        <f t="shared" si="9"/>
        <v>4</v>
      </c>
      <c r="H153" s="271">
        <v>4</v>
      </c>
      <c r="I153" s="113"/>
      <c r="J153" s="113"/>
      <c r="K153" s="177"/>
      <c r="L153" s="305"/>
      <c r="M153" s="109"/>
      <c r="N153" s="110"/>
      <c r="O153" s="110"/>
      <c r="P153" s="110"/>
      <c r="Q153" s="110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</row>
    <row r="154" spans="1:65" s="103" customFormat="1" ht="18.75" hidden="1" x14ac:dyDescent="0.3">
      <c r="A154" s="111"/>
      <c r="B154" s="114"/>
      <c r="C154" s="111"/>
      <c r="D154" s="111"/>
      <c r="E154" s="187" t="s">
        <v>312</v>
      </c>
      <c r="F154" s="97">
        <f t="shared" si="8"/>
        <v>0</v>
      </c>
      <c r="G154" s="97">
        <f t="shared" si="9"/>
        <v>0</v>
      </c>
      <c r="H154" s="271"/>
      <c r="I154" s="113"/>
      <c r="J154" s="113"/>
      <c r="K154" s="177"/>
      <c r="L154" s="305"/>
      <c r="M154" s="109"/>
      <c r="N154" s="110"/>
      <c r="O154" s="110"/>
      <c r="P154" s="110"/>
      <c r="Q154" s="110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</row>
    <row r="155" spans="1:65" s="103" customFormat="1" ht="18.75" hidden="1" x14ac:dyDescent="0.3">
      <c r="A155" s="111"/>
      <c r="B155" s="114"/>
      <c r="C155" s="111"/>
      <c r="D155" s="111"/>
      <c r="E155" s="187" t="s">
        <v>312</v>
      </c>
      <c r="F155" s="97">
        <f t="shared" si="8"/>
        <v>0</v>
      </c>
      <c r="G155" s="97">
        <f t="shared" si="9"/>
        <v>0</v>
      </c>
      <c r="H155" s="271"/>
      <c r="I155" s="113"/>
      <c r="J155" s="113"/>
      <c r="K155" s="177"/>
      <c r="L155" s="305"/>
      <c r="M155" s="109"/>
      <c r="N155" s="110"/>
      <c r="O155" s="110"/>
      <c r="P155" s="110"/>
      <c r="Q155" s="110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</row>
    <row r="156" spans="1:65" s="103" customFormat="1" ht="104.25" customHeight="1" x14ac:dyDescent="0.3">
      <c r="A156" s="111"/>
      <c r="B156" s="114" t="s">
        <v>313</v>
      </c>
      <c r="C156" s="111">
        <v>264</v>
      </c>
      <c r="D156" s="111">
        <v>340</v>
      </c>
      <c r="E156" s="104" t="s">
        <v>206</v>
      </c>
      <c r="F156" s="97">
        <f t="shared" si="8"/>
        <v>75</v>
      </c>
      <c r="G156" s="97">
        <f t="shared" si="9"/>
        <v>75</v>
      </c>
      <c r="H156" s="271">
        <v>75</v>
      </c>
      <c r="I156" s="113"/>
      <c r="J156" s="113"/>
      <c r="K156" s="177"/>
      <c r="L156" s="305"/>
      <c r="M156" s="109"/>
      <c r="N156" s="110"/>
      <c r="O156" s="110"/>
      <c r="P156" s="110"/>
      <c r="Q156" s="110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</row>
    <row r="157" spans="1:65" s="109" customFormat="1" ht="143.25" customHeight="1" x14ac:dyDescent="0.3">
      <c r="A157" s="111"/>
      <c r="B157" s="114" t="s">
        <v>314</v>
      </c>
      <c r="C157" s="111">
        <v>264</v>
      </c>
      <c r="D157" s="111">
        <v>340</v>
      </c>
      <c r="E157" s="104" t="s">
        <v>209</v>
      </c>
      <c r="F157" s="97">
        <f t="shared" si="8"/>
        <v>0</v>
      </c>
      <c r="G157" s="97">
        <f t="shared" si="9"/>
        <v>0</v>
      </c>
      <c r="H157" s="271"/>
      <c r="I157" s="113"/>
      <c r="J157" s="113"/>
      <c r="K157" s="177"/>
      <c r="L157" s="305"/>
      <c r="N157" s="110"/>
      <c r="O157" s="110"/>
      <c r="P157" s="110"/>
      <c r="Q157" s="110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211"/>
    </row>
    <row r="158" spans="1:65" s="109" customFormat="1" ht="120" customHeight="1" x14ac:dyDescent="0.3">
      <c r="A158" s="111"/>
      <c r="B158" s="114" t="s">
        <v>315</v>
      </c>
      <c r="C158" s="111">
        <v>264</v>
      </c>
      <c r="D158" s="111">
        <v>340</v>
      </c>
      <c r="E158" s="104" t="s">
        <v>211</v>
      </c>
      <c r="F158" s="97">
        <f t="shared" si="8"/>
        <v>0</v>
      </c>
      <c r="G158" s="97">
        <f t="shared" si="9"/>
        <v>0</v>
      </c>
      <c r="H158" s="271"/>
      <c r="I158" s="113"/>
      <c r="J158" s="113"/>
      <c r="K158" s="177"/>
      <c r="L158" s="305"/>
      <c r="N158" s="110"/>
      <c r="O158" s="110"/>
      <c r="P158" s="110"/>
      <c r="Q158" s="110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211"/>
    </row>
    <row r="159" spans="1:65" s="109" customFormat="1" ht="85.5" customHeight="1" x14ac:dyDescent="0.3">
      <c r="A159" s="111"/>
      <c r="B159" s="114" t="s">
        <v>316</v>
      </c>
      <c r="C159" s="111">
        <v>264</v>
      </c>
      <c r="D159" s="111">
        <v>340</v>
      </c>
      <c r="E159" s="104" t="s">
        <v>214</v>
      </c>
      <c r="F159" s="97">
        <f t="shared" si="8"/>
        <v>0</v>
      </c>
      <c r="G159" s="97">
        <f t="shared" si="9"/>
        <v>0</v>
      </c>
      <c r="H159" s="271"/>
      <c r="I159" s="113"/>
      <c r="J159" s="113"/>
      <c r="K159" s="177"/>
      <c r="L159" s="305"/>
      <c r="N159" s="110"/>
      <c r="O159" s="110"/>
      <c r="P159" s="110"/>
      <c r="Q159" s="110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211"/>
    </row>
    <row r="160" spans="1:65" s="109" customFormat="1" ht="94.5" thickBot="1" x14ac:dyDescent="0.35">
      <c r="A160" s="115"/>
      <c r="B160" s="116" t="s">
        <v>317</v>
      </c>
      <c r="C160" s="115">
        <v>264</v>
      </c>
      <c r="D160" s="115">
        <v>340</v>
      </c>
      <c r="E160" s="117" t="s">
        <v>215</v>
      </c>
      <c r="F160" s="97">
        <f t="shared" si="8"/>
        <v>0</v>
      </c>
      <c r="G160" s="97">
        <f t="shared" si="9"/>
        <v>0</v>
      </c>
      <c r="H160" s="272"/>
      <c r="I160" s="118"/>
      <c r="J160" s="118"/>
      <c r="K160" s="182"/>
      <c r="L160" s="306"/>
      <c r="M160" s="121"/>
      <c r="N160" s="122"/>
      <c r="O160" s="122"/>
      <c r="P160" s="122"/>
      <c r="Q160" s="12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211"/>
    </row>
    <row r="161" spans="1:65" s="162" customFormat="1" ht="66.75" customHeight="1" thickBot="1" x14ac:dyDescent="0.35">
      <c r="A161" s="123"/>
      <c r="B161" s="124" t="s">
        <v>217</v>
      </c>
      <c r="C161" s="125" t="s">
        <v>196</v>
      </c>
      <c r="D161" s="125" t="s">
        <v>196</v>
      </c>
      <c r="E161" s="126" t="s">
        <v>196</v>
      </c>
      <c r="F161" s="97">
        <f t="shared" si="8"/>
        <v>150</v>
      </c>
      <c r="G161" s="97">
        <f t="shared" si="9"/>
        <v>0</v>
      </c>
      <c r="H161" s="273">
        <f>H162</f>
        <v>0</v>
      </c>
      <c r="I161" s="127"/>
      <c r="J161" s="127"/>
      <c r="K161" s="82"/>
      <c r="L161" s="293">
        <f>L162</f>
        <v>150</v>
      </c>
      <c r="M161" s="130"/>
      <c r="N161" s="131"/>
      <c r="O161" s="131"/>
      <c r="P161" s="131"/>
      <c r="Q161" s="132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213"/>
    </row>
    <row r="162" spans="1:65" s="109" customFormat="1" ht="70.5" customHeight="1" thickBot="1" x14ac:dyDescent="0.35">
      <c r="A162" s="135"/>
      <c r="B162" s="136" t="s">
        <v>218</v>
      </c>
      <c r="C162" s="135">
        <v>261</v>
      </c>
      <c r="D162" s="135">
        <v>310</v>
      </c>
      <c r="E162" s="137" t="s">
        <v>219</v>
      </c>
      <c r="F162" s="97">
        <f t="shared" si="8"/>
        <v>150</v>
      </c>
      <c r="G162" s="97">
        <f t="shared" si="9"/>
        <v>0</v>
      </c>
      <c r="H162" s="275"/>
      <c r="I162" s="138"/>
      <c r="J162" s="138"/>
      <c r="K162" s="201"/>
      <c r="L162" s="308">
        <v>150</v>
      </c>
      <c r="M162" s="140"/>
      <c r="N162" s="141"/>
      <c r="O162" s="141"/>
      <c r="P162" s="141"/>
      <c r="Q162" s="141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211"/>
    </row>
    <row r="163" spans="1:65" s="180" customFormat="1" ht="62.25" customHeight="1" thickBot="1" x14ac:dyDescent="0.35">
      <c r="A163" s="204"/>
      <c r="B163" s="205" t="s">
        <v>220</v>
      </c>
      <c r="C163" s="80" t="s">
        <v>196</v>
      </c>
      <c r="D163" s="80" t="s">
        <v>196</v>
      </c>
      <c r="E163" s="80" t="s">
        <v>196</v>
      </c>
      <c r="F163" s="97">
        <f t="shared" si="8"/>
        <v>1193</v>
      </c>
      <c r="G163" s="97">
        <f t="shared" si="9"/>
        <v>0</v>
      </c>
      <c r="H163" s="273">
        <f>H165+H167</f>
        <v>0</v>
      </c>
      <c r="I163" s="82"/>
      <c r="J163" s="82"/>
      <c r="K163" s="82"/>
      <c r="L163" s="291">
        <f>SUM(L165:L171)</f>
        <v>1193</v>
      </c>
      <c r="M163" s="205"/>
      <c r="N163" s="206"/>
      <c r="O163" s="206"/>
      <c r="P163" s="206"/>
      <c r="Q163" s="207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214"/>
    </row>
    <row r="164" spans="1:65" s="180" customFormat="1" ht="19.5" customHeight="1" x14ac:dyDescent="0.3">
      <c r="A164" s="208"/>
      <c r="B164" s="215" t="s">
        <v>318</v>
      </c>
      <c r="C164" s="208"/>
      <c r="D164" s="208"/>
      <c r="E164" s="208"/>
      <c r="F164" s="97">
        <f t="shared" si="8"/>
        <v>0</v>
      </c>
      <c r="G164" s="97">
        <f t="shared" si="9"/>
        <v>0</v>
      </c>
      <c r="H164" s="276"/>
      <c r="I164" s="91"/>
      <c r="J164" s="91"/>
      <c r="K164" s="91"/>
      <c r="L164" s="292"/>
      <c r="M164" s="208"/>
      <c r="N164" s="209"/>
      <c r="O164" s="209"/>
      <c r="P164" s="209"/>
      <c r="Q164" s="209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214"/>
    </row>
    <row r="165" spans="1:65" s="109" customFormat="1" ht="85.5" customHeight="1" x14ac:dyDescent="0.3">
      <c r="A165" s="362"/>
      <c r="B165" s="354" t="s">
        <v>319</v>
      </c>
      <c r="C165" s="362">
        <v>176</v>
      </c>
      <c r="D165" s="111">
        <v>226</v>
      </c>
      <c r="E165" s="104" t="s">
        <v>373</v>
      </c>
      <c r="F165" s="97">
        <f t="shared" si="8"/>
        <v>780</v>
      </c>
      <c r="G165" s="97">
        <f t="shared" si="9"/>
        <v>0</v>
      </c>
      <c r="H165" s="271"/>
      <c r="I165" s="113"/>
      <c r="J165" s="113"/>
      <c r="K165" s="177"/>
      <c r="L165" s="305">
        <v>780</v>
      </c>
      <c r="N165" s="110"/>
      <c r="O165" s="110"/>
      <c r="P165" s="110"/>
      <c r="Q165" s="110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211"/>
    </row>
    <row r="166" spans="1:65" s="109" customFormat="1" ht="85.5" customHeight="1" x14ac:dyDescent="0.3">
      <c r="A166" s="366"/>
      <c r="B166" s="356"/>
      <c r="C166" s="366"/>
      <c r="D166" s="111">
        <v>226</v>
      </c>
      <c r="E166" s="104" t="s">
        <v>222</v>
      </c>
      <c r="F166" s="97">
        <f t="shared" si="8"/>
        <v>130</v>
      </c>
      <c r="G166" s="97">
        <f t="shared" si="9"/>
        <v>0</v>
      </c>
      <c r="H166" s="271"/>
      <c r="I166" s="113"/>
      <c r="J166" s="113"/>
      <c r="K166" s="177"/>
      <c r="L166" s="305">
        <v>130</v>
      </c>
      <c r="N166" s="110"/>
      <c r="O166" s="110"/>
      <c r="P166" s="110"/>
      <c r="Q166" s="110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211"/>
    </row>
    <row r="167" spans="1:65" s="109" customFormat="1" ht="56.25" customHeight="1" x14ac:dyDescent="0.3">
      <c r="A167" s="353"/>
      <c r="B167" s="364" t="s">
        <v>320</v>
      </c>
      <c r="C167" s="365">
        <v>176</v>
      </c>
      <c r="D167" s="216">
        <v>226</v>
      </c>
      <c r="E167" s="150" t="s">
        <v>223</v>
      </c>
      <c r="F167" s="97">
        <f t="shared" si="8"/>
        <v>109</v>
      </c>
      <c r="G167" s="97">
        <f t="shared" si="9"/>
        <v>0</v>
      </c>
      <c r="H167" s="271"/>
      <c r="I167" s="113"/>
      <c r="J167" s="113"/>
      <c r="K167" s="177"/>
      <c r="L167" s="305">
        <v>109</v>
      </c>
      <c r="N167" s="110"/>
      <c r="O167" s="110"/>
      <c r="P167" s="110"/>
      <c r="Q167" s="110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211"/>
    </row>
    <row r="168" spans="1:65" s="102" customFormat="1" ht="50.25" customHeight="1" x14ac:dyDescent="0.3">
      <c r="A168" s="353"/>
      <c r="B168" s="364"/>
      <c r="C168" s="365"/>
      <c r="D168" s="216">
        <v>226</v>
      </c>
      <c r="E168" s="150" t="s">
        <v>224</v>
      </c>
      <c r="F168" s="97">
        <f t="shared" si="8"/>
        <v>174</v>
      </c>
      <c r="G168" s="97">
        <f t="shared" si="9"/>
        <v>0</v>
      </c>
      <c r="H168" s="271"/>
      <c r="I168" s="113"/>
      <c r="J168" s="113"/>
      <c r="K168" s="177"/>
      <c r="L168" s="305">
        <v>174</v>
      </c>
      <c r="M168" s="109"/>
      <c r="N168" s="110"/>
      <c r="O168" s="110"/>
      <c r="P168" s="110"/>
      <c r="Q168" s="110"/>
    </row>
    <row r="169" spans="1:65" s="102" customFormat="1" ht="59.25" customHeight="1" x14ac:dyDescent="0.3">
      <c r="A169" s="111"/>
      <c r="B169" s="114" t="s">
        <v>321</v>
      </c>
      <c r="C169" s="216">
        <v>250</v>
      </c>
      <c r="D169" s="216">
        <v>290</v>
      </c>
      <c r="E169" s="150" t="s">
        <v>222</v>
      </c>
      <c r="F169" s="97">
        <f t="shared" si="8"/>
        <v>0</v>
      </c>
      <c r="G169" s="97">
        <f t="shared" si="9"/>
        <v>0</v>
      </c>
      <c r="H169" s="271"/>
      <c r="I169" s="113"/>
      <c r="J169" s="113"/>
      <c r="K169" s="177"/>
      <c r="L169" s="305"/>
      <c r="M169" s="109"/>
      <c r="N169" s="110"/>
      <c r="O169" s="110"/>
      <c r="P169" s="110"/>
      <c r="Q169" s="110"/>
    </row>
    <row r="170" spans="1:65" s="102" customFormat="1" ht="80.25" customHeight="1" x14ac:dyDescent="0.3">
      <c r="A170" s="111"/>
      <c r="B170" s="114" t="s">
        <v>322</v>
      </c>
      <c r="C170" s="216">
        <v>264</v>
      </c>
      <c r="D170" s="216">
        <v>340</v>
      </c>
      <c r="E170" s="150" t="s">
        <v>221</v>
      </c>
      <c r="F170" s="97">
        <f t="shared" si="8"/>
        <v>0</v>
      </c>
      <c r="G170" s="97">
        <f t="shared" si="9"/>
        <v>0</v>
      </c>
      <c r="H170" s="271"/>
      <c r="I170" s="113"/>
      <c r="J170" s="113"/>
      <c r="K170" s="177"/>
      <c r="L170" s="305"/>
      <c r="M170" s="109"/>
      <c r="N170" s="110"/>
      <c r="O170" s="110"/>
      <c r="P170" s="110"/>
      <c r="Q170" s="110"/>
    </row>
    <row r="171" spans="1:65" s="102" customFormat="1" ht="84.75" customHeight="1" thickBot="1" x14ac:dyDescent="0.35">
      <c r="A171" s="115"/>
      <c r="B171" s="116" t="s">
        <v>319</v>
      </c>
      <c r="C171" s="217">
        <v>264</v>
      </c>
      <c r="D171" s="217">
        <v>340</v>
      </c>
      <c r="E171" s="150" t="s">
        <v>222</v>
      </c>
      <c r="F171" s="97">
        <f t="shared" si="8"/>
        <v>0</v>
      </c>
      <c r="G171" s="97">
        <f t="shared" si="9"/>
        <v>0</v>
      </c>
      <c r="H171" s="272"/>
      <c r="I171" s="118"/>
      <c r="J171" s="118"/>
      <c r="K171" s="182"/>
      <c r="L171" s="306"/>
      <c r="M171" s="121"/>
      <c r="N171" s="122"/>
      <c r="O171" s="122"/>
      <c r="P171" s="122"/>
      <c r="Q171" s="122"/>
    </row>
    <row r="172" spans="1:65" ht="43.5" customHeight="1" thickBot="1" x14ac:dyDescent="0.35">
      <c r="A172" s="204"/>
      <c r="B172" s="205" t="s">
        <v>225</v>
      </c>
      <c r="C172" s="80" t="s">
        <v>196</v>
      </c>
      <c r="D172" s="80" t="s">
        <v>196</v>
      </c>
      <c r="E172" s="80" t="s">
        <v>196</v>
      </c>
      <c r="F172" s="97">
        <f t="shared" si="8"/>
        <v>3180</v>
      </c>
      <c r="G172" s="97">
        <f t="shared" si="9"/>
        <v>0</v>
      </c>
      <c r="H172" s="273">
        <f>H174+H175+H176+H177+H178+H179+H180+H181+H182+H183+H187</f>
        <v>0</v>
      </c>
      <c r="I172" s="82"/>
      <c r="J172" s="82"/>
      <c r="K172" s="82"/>
      <c r="L172" s="291">
        <f>L174+L175+L176+L177+L178+L179+L180+L181+L182+L183+L187</f>
        <v>3180</v>
      </c>
      <c r="M172" s="205"/>
      <c r="N172" s="206"/>
      <c r="O172" s="206"/>
      <c r="P172" s="206"/>
      <c r="Q172" s="207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</row>
    <row r="173" spans="1:65" ht="18.75" customHeight="1" x14ac:dyDescent="0.3">
      <c r="A173" s="208"/>
      <c r="B173" s="215" t="s">
        <v>318</v>
      </c>
      <c r="C173" s="208"/>
      <c r="D173" s="208"/>
      <c r="E173" s="208"/>
      <c r="F173" s="97">
        <f t="shared" si="8"/>
        <v>0</v>
      </c>
      <c r="G173" s="97">
        <f t="shared" si="9"/>
        <v>0</v>
      </c>
      <c r="H173" s="276"/>
      <c r="I173" s="91"/>
      <c r="J173" s="91"/>
      <c r="K173" s="91"/>
      <c r="L173" s="292"/>
      <c r="M173" s="208"/>
      <c r="N173" s="209"/>
      <c r="O173" s="209"/>
      <c r="P173" s="209"/>
      <c r="Q173" s="209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</row>
    <row r="174" spans="1:65" s="103" customFormat="1" ht="36.75" customHeight="1" x14ac:dyDescent="0.3">
      <c r="A174" s="111"/>
      <c r="B174" s="170" t="s">
        <v>323</v>
      </c>
      <c r="C174" s="111">
        <v>175</v>
      </c>
      <c r="D174" s="111">
        <v>225</v>
      </c>
      <c r="E174" s="150" t="s">
        <v>230</v>
      </c>
      <c r="F174" s="97">
        <f t="shared" si="8"/>
        <v>400</v>
      </c>
      <c r="G174" s="97">
        <f t="shared" si="9"/>
        <v>0</v>
      </c>
      <c r="H174" s="267"/>
      <c r="I174" s="107"/>
      <c r="J174" s="107"/>
      <c r="K174" s="178"/>
      <c r="L174" s="289">
        <v>400</v>
      </c>
      <c r="M174" s="109"/>
      <c r="N174" s="110"/>
      <c r="O174" s="110"/>
      <c r="P174" s="110"/>
      <c r="Q174" s="110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</row>
    <row r="175" spans="1:65" s="103" customFormat="1" ht="37.5" x14ac:dyDescent="0.3">
      <c r="A175" s="111"/>
      <c r="B175" s="160" t="s">
        <v>324</v>
      </c>
      <c r="C175" s="111">
        <v>175</v>
      </c>
      <c r="D175" s="111">
        <v>225</v>
      </c>
      <c r="E175" s="150" t="s">
        <v>227</v>
      </c>
      <c r="F175" s="97">
        <f t="shared" si="8"/>
        <v>2500</v>
      </c>
      <c r="G175" s="97">
        <f t="shared" si="9"/>
        <v>0</v>
      </c>
      <c r="H175" s="267"/>
      <c r="I175" s="107"/>
      <c r="J175" s="107"/>
      <c r="K175" s="178"/>
      <c r="L175" s="289">
        <v>2500</v>
      </c>
      <c r="M175" s="109"/>
      <c r="N175" s="110"/>
      <c r="O175" s="110"/>
      <c r="P175" s="110"/>
      <c r="Q175" s="110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</row>
    <row r="176" spans="1:65" s="103" customFormat="1" ht="56.25" x14ac:dyDescent="0.3">
      <c r="A176" s="111"/>
      <c r="B176" s="164" t="s">
        <v>325</v>
      </c>
      <c r="C176" s="111">
        <v>175</v>
      </c>
      <c r="D176" s="111">
        <v>225</v>
      </c>
      <c r="E176" s="150" t="s">
        <v>228</v>
      </c>
      <c r="F176" s="97">
        <f t="shared" si="8"/>
        <v>0</v>
      </c>
      <c r="G176" s="97">
        <f t="shared" si="9"/>
        <v>0</v>
      </c>
      <c r="H176" s="267"/>
      <c r="I176" s="107"/>
      <c r="J176" s="107"/>
      <c r="K176" s="178"/>
      <c r="L176" s="289"/>
      <c r="M176" s="109"/>
      <c r="N176" s="110"/>
      <c r="O176" s="110"/>
      <c r="P176" s="110"/>
      <c r="Q176" s="110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</row>
    <row r="177" spans="1:64" s="103" customFormat="1" ht="37.5" x14ac:dyDescent="0.3">
      <c r="A177" s="111"/>
      <c r="B177" s="160" t="s">
        <v>326</v>
      </c>
      <c r="C177" s="111">
        <v>175</v>
      </c>
      <c r="D177" s="111">
        <v>225</v>
      </c>
      <c r="E177" s="150" t="s">
        <v>227</v>
      </c>
      <c r="F177" s="97">
        <f t="shared" ref="F177:F240" si="10">G177+L177</f>
        <v>0</v>
      </c>
      <c r="G177" s="97">
        <f t="shared" ref="G177:G240" si="11">H177+I177+J177+K177</f>
        <v>0</v>
      </c>
      <c r="H177" s="267"/>
      <c r="I177" s="107"/>
      <c r="J177" s="107"/>
      <c r="K177" s="178"/>
      <c r="L177" s="289"/>
      <c r="M177" s="109"/>
      <c r="N177" s="110"/>
      <c r="O177" s="110"/>
      <c r="P177" s="110"/>
      <c r="Q177" s="110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</row>
    <row r="178" spans="1:64" s="103" customFormat="1" ht="56.25" x14ac:dyDescent="0.3">
      <c r="A178" s="111"/>
      <c r="B178" s="170" t="s">
        <v>327</v>
      </c>
      <c r="C178" s="111">
        <v>175</v>
      </c>
      <c r="D178" s="111">
        <v>225</v>
      </c>
      <c r="E178" s="150" t="s">
        <v>228</v>
      </c>
      <c r="F178" s="97">
        <f t="shared" si="10"/>
        <v>80</v>
      </c>
      <c r="G178" s="97">
        <f t="shared" si="11"/>
        <v>0</v>
      </c>
      <c r="H178" s="267"/>
      <c r="I178" s="107"/>
      <c r="J178" s="107"/>
      <c r="K178" s="178"/>
      <c r="L178" s="289">
        <v>80</v>
      </c>
      <c r="M178" s="109"/>
      <c r="N178" s="110"/>
      <c r="O178" s="110"/>
      <c r="P178" s="110"/>
      <c r="Q178" s="110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</row>
    <row r="179" spans="1:64" s="103" customFormat="1" ht="37.5" x14ac:dyDescent="0.3">
      <c r="A179" s="111"/>
      <c r="B179" s="170" t="s">
        <v>328</v>
      </c>
      <c r="C179" s="111">
        <v>175</v>
      </c>
      <c r="D179" s="111">
        <v>225</v>
      </c>
      <c r="E179" s="150" t="s">
        <v>228</v>
      </c>
      <c r="F179" s="97">
        <f t="shared" si="10"/>
        <v>0</v>
      </c>
      <c r="G179" s="97">
        <f t="shared" si="11"/>
        <v>0</v>
      </c>
      <c r="H179" s="267"/>
      <c r="I179" s="107"/>
      <c r="J179" s="107"/>
      <c r="K179" s="178"/>
      <c r="L179" s="289"/>
      <c r="M179" s="109"/>
      <c r="N179" s="110"/>
      <c r="O179" s="110"/>
      <c r="P179" s="110"/>
      <c r="Q179" s="110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</row>
    <row r="180" spans="1:64" s="103" customFormat="1" ht="37.5" x14ac:dyDescent="0.3">
      <c r="A180" s="111"/>
      <c r="B180" s="170" t="s">
        <v>329</v>
      </c>
      <c r="C180" s="111">
        <v>175</v>
      </c>
      <c r="D180" s="111">
        <v>225</v>
      </c>
      <c r="E180" s="150" t="s">
        <v>230</v>
      </c>
      <c r="F180" s="97">
        <f t="shared" si="10"/>
        <v>0</v>
      </c>
      <c r="G180" s="97">
        <f t="shared" si="11"/>
        <v>0</v>
      </c>
      <c r="H180" s="267"/>
      <c r="I180" s="107"/>
      <c r="J180" s="107"/>
      <c r="K180" s="178"/>
      <c r="L180" s="289"/>
      <c r="M180" s="109"/>
      <c r="N180" s="110"/>
      <c r="O180" s="110"/>
      <c r="P180" s="110"/>
      <c r="Q180" s="110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</row>
    <row r="181" spans="1:64" s="103" customFormat="1" ht="37.5" x14ac:dyDescent="0.3">
      <c r="A181" s="111"/>
      <c r="B181" s="160" t="s">
        <v>330</v>
      </c>
      <c r="C181" s="111">
        <v>176</v>
      </c>
      <c r="D181" s="111">
        <v>226</v>
      </c>
      <c r="E181" s="150" t="s">
        <v>226</v>
      </c>
      <c r="F181" s="97">
        <f t="shared" si="10"/>
        <v>100</v>
      </c>
      <c r="G181" s="97">
        <f t="shared" si="11"/>
        <v>0</v>
      </c>
      <c r="H181" s="267"/>
      <c r="I181" s="107"/>
      <c r="J181" s="107"/>
      <c r="K181" s="178"/>
      <c r="L181" s="288">
        <v>100</v>
      </c>
      <c r="M181" s="168"/>
      <c r="N181" s="113"/>
      <c r="O181" s="113"/>
      <c r="P181" s="113"/>
      <c r="Q181" s="113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</row>
    <row r="182" spans="1:64" s="103" customFormat="1" ht="37.5" x14ac:dyDescent="0.3">
      <c r="A182" s="111"/>
      <c r="B182" s="170" t="s">
        <v>331</v>
      </c>
      <c r="C182" s="111">
        <v>176</v>
      </c>
      <c r="D182" s="111">
        <v>226</v>
      </c>
      <c r="E182" s="150" t="s">
        <v>228</v>
      </c>
      <c r="F182" s="97">
        <f t="shared" si="10"/>
        <v>0</v>
      </c>
      <c r="G182" s="97">
        <f t="shared" si="11"/>
        <v>0</v>
      </c>
      <c r="H182" s="267"/>
      <c r="I182" s="107"/>
      <c r="J182" s="107"/>
      <c r="K182" s="178"/>
      <c r="L182" s="289"/>
      <c r="M182" s="109"/>
      <c r="N182" s="110"/>
      <c r="O182" s="110"/>
      <c r="P182" s="110"/>
      <c r="Q182" s="110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</row>
    <row r="183" spans="1:64" s="103" customFormat="1" ht="42.75" customHeight="1" x14ac:dyDescent="0.3">
      <c r="A183" s="111"/>
      <c r="B183" s="170" t="s">
        <v>332</v>
      </c>
      <c r="C183" s="111">
        <v>176</v>
      </c>
      <c r="D183" s="111">
        <v>226</v>
      </c>
      <c r="E183" s="150" t="s">
        <v>231</v>
      </c>
      <c r="F183" s="97">
        <f t="shared" si="10"/>
        <v>100</v>
      </c>
      <c r="G183" s="97">
        <f t="shared" si="11"/>
        <v>0</v>
      </c>
      <c r="H183" s="267"/>
      <c r="I183" s="107"/>
      <c r="J183" s="107"/>
      <c r="K183" s="178"/>
      <c r="L183" s="289">
        <v>100</v>
      </c>
      <c r="M183" s="109"/>
      <c r="N183" s="110"/>
      <c r="O183" s="110"/>
      <c r="P183" s="110"/>
      <c r="Q183" s="110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</row>
    <row r="184" spans="1:64" s="103" customFormat="1" ht="18.75" hidden="1" x14ac:dyDescent="0.3">
      <c r="A184" s="111"/>
      <c r="B184" s="170"/>
      <c r="C184" s="111"/>
      <c r="D184" s="111"/>
      <c r="E184" s="150" t="s">
        <v>333</v>
      </c>
      <c r="F184" s="97">
        <f t="shared" si="10"/>
        <v>0</v>
      </c>
      <c r="G184" s="97">
        <f t="shared" si="11"/>
        <v>0</v>
      </c>
      <c r="H184" s="267"/>
      <c r="I184" s="107"/>
      <c r="J184" s="107"/>
      <c r="K184" s="178"/>
      <c r="L184" s="289"/>
      <c r="M184" s="109"/>
      <c r="N184" s="110"/>
      <c r="O184" s="110"/>
      <c r="P184" s="110"/>
      <c r="Q184" s="110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</row>
    <row r="185" spans="1:64" s="103" customFormat="1" ht="18.75" hidden="1" x14ac:dyDescent="0.3">
      <c r="A185" s="111"/>
      <c r="B185" s="170"/>
      <c r="C185" s="111"/>
      <c r="D185" s="111"/>
      <c r="E185" s="150" t="s">
        <v>333</v>
      </c>
      <c r="F185" s="97">
        <f t="shared" si="10"/>
        <v>0</v>
      </c>
      <c r="G185" s="97">
        <f t="shared" si="11"/>
        <v>0</v>
      </c>
      <c r="H185" s="267"/>
      <c r="I185" s="107"/>
      <c r="J185" s="107"/>
      <c r="K185" s="178"/>
      <c r="L185" s="289"/>
      <c r="M185" s="109"/>
      <c r="N185" s="110"/>
      <c r="O185" s="110"/>
      <c r="P185" s="110"/>
      <c r="Q185" s="110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</row>
    <row r="186" spans="1:64" s="103" customFormat="1" ht="18.75" hidden="1" x14ac:dyDescent="0.3">
      <c r="A186" s="111"/>
      <c r="B186" s="170"/>
      <c r="C186" s="111"/>
      <c r="D186" s="111"/>
      <c r="E186" s="150" t="s">
        <v>333</v>
      </c>
      <c r="F186" s="97">
        <f t="shared" si="10"/>
        <v>0</v>
      </c>
      <c r="G186" s="97">
        <f t="shared" si="11"/>
        <v>0</v>
      </c>
      <c r="H186" s="267"/>
      <c r="I186" s="107"/>
      <c r="J186" s="107"/>
      <c r="K186" s="178"/>
      <c r="L186" s="289"/>
      <c r="M186" s="109"/>
      <c r="N186" s="110"/>
      <c r="O186" s="110"/>
      <c r="P186" s="110"/>
      <c r="Q186" s="110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</row>
    <row r="187" spans="1:64" s="103" customFormat="1" ht="56.25" x14ac:dyDescent="0.3">
      <c r="A187" s="111"/>
      <c r="B187" s="170" t="s">
        <v>334</v>
      </c>
      <c r="C187" s="111">
        <v>261</v>
      </c>
      <c r="D187" s="111">
        <v>310</v>
      </c>
      <c r="E187" s="150" t="s">
        <v>228</v>
      </c>
      <c r="F187" s="97">
        <f t="shared" si="10"/>
        <v>0</v>
      </c>
      <c r="G187" s="97">
        <f t="shared" si="11"/>
        <v>0</v>
      </c>
      <c r="H187" s="267"/>
      <c r="I187" s="107"/>
      <c r="J187" s="107"/>
      <c r="K187" s="178"/>
      <c r="L187" s="289"/>
      <c r="M187" s="109"/>
      <c r="N187" s="110"/>
      <c r="O187" s="110"/>
      <c r="P187" s="110"/>
      <c r="Q187" s="110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</row>
    <row r="188" spans="1:64" ht="19.5" thickBot="1" x14ac:dyDescent="0.35">
      <c r="A188" s="52"/>
      <c r="B188" s="218"/>
      <c r="C188" s="52"/>
      <c r="D188" s="52"/>
      <c r="E188" s="219"/>
      <c r="F188" s="97">
        <f t="shared" si="10"/>
        <v>0</v>
      </c>
      <c r="G188" s="97">
        <f t="shared" si="11"/>
        <v>0</v>
      </c>
      <c r="H188" s="272"/>
      <c r="I188" s="182"/>
      <c r="J188" s="182"/>
      <c r="K188" s="182"/>
      <c r="L188" s="306"/>
      <c r="M188" s="57"/>
      <c r="N188" s="185"/>
      <c r="O188" s="185"/>
      <c r="P188" s="185"/>
      <c r="Q188" s="185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</row>
    <row r="189" spans="1:64" ht="18.75" customHeight="1" thickBot="1" x14ac:dyDescent="0.35">
      <c r="A189" s="204"/>
      <c r="B189" s="205" t="s">
        <v>232</v>
      </c>
      <c r="C189" s="80" t="s">
        <v>192</v>
      </c>
      <c r="D189" s="80" t="s">
        <v>192</v>
      </c>
      <c r="E189" s="80" t="s">
        <v>192</v>
      </c>
      <c r="F189" s="97">
        <f t="shared" si="10"/>
        <v>1481</v>
      </c>
      <c r="G189" s="97">
        <f t="shared" si="11"/>
        <v>0</v>
      </c>
      <c r="H189" s="273">
        <f>H191+H192+H193+H194+H195+H196+H197+H198+H199+H200+H201+H202</f>
        <v>0</v>
      </c>
      <c r="I189" s="82"/>
      <c r="J189" s="82"/>
      <c r="K189" s="82"/>
      <c r="L189" s="291">
        <f>L191+L192+L193+L194+L195+L196+L197+L198+L199+L200+L201+L202+L203</f>
        <v>1481</v>
      </c>
      <c r="M189" s="205"/>
      <c r="N189" s="206"/>
      <c r="O189" s="206"/>
      <c r="P189" s="206"/>
      <c r="Q189" s="207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64" ht="18.75" customHeight="1" x14ac:dyDescent="0.3">
      <c r="A190" s="208"/>
      <c r="B190" s="215" t="s">
        <v>318</v>
      </c>
      <c r="C190" s="208"/>
      <c r="D190" s="208"/>
      <c r="E190" s="208"/>
      <c r="F190" s="97">
        <f t="shared" si="10"/>
        <v>0</v>
      </c>
      <c r="G190" s="97">
        <f t="shared" si="11"/>
        <v>0</v>
      </c>
      <c r="H190" s="276"/>
      <c r="I190" s="91"/>
      <c r="J190" s="91"/>
      <c r="K190" s="91"/>
      <c r="L190" s="292"/>
      <c r="M190" s="208"/>
      <c r="N190" s="209"/>
      <c r="O190" s="209"/>
      <c r="P190" s="209"/>
      <c r="Q190" s="209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</row>
    <row r="191" spans="1:64" s="103" customFormat="1" ht="88.5" customHeight="1" x14ac:dyDescent="0.3">
      <c r="A191" s="111"/>
      <c r="B191" s="171" t="s">
        <v>335</v>
      </c>
      <c r="C191" s="111">
        <v>161</v>
      </c>
      <c r="D191" s="111">
        <v>211</v>
      </c>
      <c r="E191" s="187" t="s">
        <v>233</v>
      </c>
      <c r="F191" s="97">
        <f t="shared" si="10"/>
        <v>110</v>
      </c>
      <c r="G191" s="97">
        <f t="shared" si="11"/>
        <v>0</v>
      </c>
      <c r="H191" s="271"/>
      <c r="I191" s="113"/>
      <c r="J191" s="113"/>
      <c r="K191" s="177"/>
      <c r="L191" s="305">
        <v>110</v>
      </c>
      <c r="M191" s="109"/>
      <c r="N191" s="110"/>
      <c r="O191" s="110"/>
      <c r="P191" s="110"/>
      <c r="Q191" s="110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</row>
    <row r="192" spans="1:64" s="103" customFormat="1" ht="43.5" customHeight="1" x14ac:dyDescent="0.3">
      <c r="A192" s="111"/>
      <c r="B192" s="171" t="s">
        <v>336</v>
      </c>
      <c r="C192" s="111">
        <v>161</v>
      </c>
      <c r="D192" s="111">
        <v>211</v>
      </c>
      <c r="E192" s="187" t="s">
        <v>240</v>
      </c>
      <c r="F192" s="97">
        <f t="shared" si="10"/>
        <v>0</v>
      </c>
      <c r="G192" s="97">
        <f t="shared" si="11"/>
        <v>0</v>
      </c>
      <c r="H192" s="271"/>
      <c r="I192" s="113"/>
      <c r="J192" s="113"/>
      <c r="K192" s="177"/>
      <c r="L192" s="305"/>
      <c r="M192" s="109"/>
      <c r="N192" s="110"/>
      <c r="O192" s="110"/>
      <c r="P192" s="110"/>
      <c r="Q192" s="110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</row>
    <row r="193" spans="1:64" s="103" customFormat="1" ht="39" customHeight="1" x14ac:dyDescent="0.3">
      <c r="A193" s="111"/>
      <c r="B193" s="171" t="s">
        <v>336</v>
      </c>
      <c r="C193" s="111">
        <v>161</v>
      </c>
      <c r="D193" s="111">
        <v>211</v>
      </c>
      <c r="E193" s="187" t="s">
        <v>241</v>
      </c>
      <c r="F193" s="97">
        <f t="shared" si="10"/>
        <v>0</v>
      </c>
      <c r="G193" s="97">
        <f t="shared" si="11"/>
        <v>0</v>
      </c>
      <c r="H193" s="271"/>
      <c r="I193" s="113"/>
      <c r="J193" s="113"/>
      <c r="K193" s="177"/>
      <c r="L193" s="305"/>
      <c r="M193" s="109"/>
      <c r="N193" s="110"/>
      <c r="O193" s="110"/>
      <c r="P193" s="110"/>
      <c r="Q193" s="110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</row>
    <row r="194" spans="1:64" s="103" customFormat="1" ht="46.5" customHeight="1" x14ac:dyDescent="0.3">
      <c r="A194" s="111"/>
      <c r="B194" s="171" t="s">
        <v>336</v>
      </c>
      <c r="C194" s="111">
        <v>161</v>
      </c>
      <c r="D194" s="111">
        <v>211</v>
      </c>
      <c r="E194" s="187" t="s">
        <v>242</v>
      </c>
      <c r="F194" s="97">
        <f t="shared" si="10"/>
        <v>0</v>
      </c>
      <c r="G194" s="97">
        <f t="shared" si="11"/>
        <v>0</v>
      </c>
      <c r="H194" s="271"/>
      <c r="I194" s="113"/>
      <c r="J194" s="113"/>
      <c r="K194" s="177"/>
      <c r="L194" s="305"/>
      <c r="M194" s="109"/>
      <c r="N194" s="110"/>
      <c r="O194" s="110"/>
      <c r="P194" s="110"/>
      <c r="Q194" s="110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</row>
    <row r="195" spans="1:64" s="103" customFormat="1" ht="85.5" customHeight="1" x14ac:dyDescent="0.3">
      <c r="A195" s="111"/>
      <c r="B195" s="171" t="s">
        <v>337</v>
      </c>
      <c r="C195" s="111">
        <v>162</v>
      </c>
      <c r="D195" s="111">
        <v>212</v>
      </c>
      <c r="E195" s="187" t="s">
        <v>234</v>
      </c>
      <c r="F195" s="97">
        <f t="shared" si="10"/>
        <v>145</v>
      </c>
      <c r="G195" s="97">
        <f t="shared" si="11"/>
        <v>0</v>
      </c>
      <c r="H195" s="271"/>
      <c r="I195" s="113"/>
      <c r="J195" s="113"/>
      <c r="K195" s="177"/>
      <c r="L195" s="305">
        <v>145</v>
      </c>
      <c r="M195" s="109"/>
      <c r="N195" s="110"/>
      <c r="O195" s="110"/>
      <c r="P195" s="110"/>
      <c r="Q195" s="110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</row>
    <row r="196" spans="1:64" s="103" customFormat="1" ht="81" customHeight="1" x14ac:dyDescent="0.3">
      <c r="A196" s="111"/>
      <c r="B196" s="171" t="s">
        <v>337</v>
      </c>
      <c r="C196" s="111">
        <v>162</v>
      </c>
      <c r="D196" s="111">
        <v>212</v>
      </c>
      <c r="E196" s="187" t="s">
        <v>235</v>
      </c>
      <c r="F196" s="97">
        <f t="shared" si="10"/>
        <v>150</v>
      </c>
      <c r="G196" s="97">
        <f t="shared" si="11"/>
        <v>0</v>
      </c>
      <c r="H196" s="271"/>
      <c r="I196" s="113"/>
      <c r="J196" s="113"/>
      <c r="K196" s="177"/>
      <c r="L196" s="305">
        <v>150</v>
      </c>
      <c r="M196" s="109"/>
      <c r="N196" s="110"/>
      <c r="O196" s="110"/>
      <c r="P196" s="110"/>
      <c r="Q196" s="110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</row>
    <row r="197" spans="1:64" s="103" customFormat="1" ht="37.5" x14ac:dyDescent="0.3">
      <c r="A197" s="111"/>
      <c r="B197" s="171" t="s">
        <v>338</v>
      </c>
      <c r="C197" s="111">
        <v>163</v>
      </c>
      <c r="D197" s="111">
        <v>213</v>
      </c>
      <c r="E197" s="187" t="s">
        <v>240</v>
      </c>
      <c r="F197" s="97">
        <f t="shared" si="10"/>
        <v>0</v>
      </c>
      <c r="G197" s="97">
        <f t="shared" si="11"/>
        <v>0</v>
      </c>
      <c r="H197" s="271"/>
      <c r="I197" s="113"/>
      <c r="J197" s="113"/>
      <c r="K197" s="177"/>
      <c r="L197" s="305"/>
      <c r="M197" s="109"/>
      <c r="N197" s="110"/>
      <c r="O197" s="110"/>
      <c r="P197" s="110"/>
      <c r="Q197" s="110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</row>
    <row r="198" spans="1:64" s="103" customFormat="1" ht="37.5" x14ac:dyDescent="0.3">
      <c r="A198" s="111"/>
      <c r="B198" s="171" t="s">
        <v>338</v>
      </c>
      <c r="C198" s="111">
        <v>163</v>
      </c>
      <c r="D198" s="111">
        <v>213</v>
      </c>
      <c r="E198" s="187" t="s">
        <v>241</v>
      </c>
      <c r="F198" s="97">
        <f t="shared" si="10"/>
        <v>0</v>
      </c>
      <c r="G198" s="97">
        <f t="shared" si="11"/>
        <v>0</v>
      </c>
      <c r="H198" s="271"/>
      <c r="I198" s="113"/>
      <c r="J198" s="113"/>
      <c r="K198" s="177"/>
      <c r="L198" s="305"/>
      <c r="M198" s="109"/>
      <c r="N198" s="110"/>
      <c r="O198" s="110"/>
      <c r="P198" s="110"/>
      <c r="Q198" s="110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</row>
    <row r="199" spans="1:64" s="103" customFormat="1" ht="37.5" x14ac:dyDescent="0.3">
      <c r="A199" s="111"/>
      <c r="B199" s="171" t="s">
        <v>338</v>
      </c>
      <c r="C199" s="111">
        <v>163</v>
      </c>
      <c r="D199" s="111">
        <v>213</v>
      </c>
      <c r="E199" s="187" t="s">
        <v>242</v>
      </c>
      <c r="F199" s="97">
        <f t="shared" si="10"/>
        <v>0</v>
      </c>
      <c r="G199" s="97">
        <f t="shared" si="11"/>
        <v>0</v>
      </c>
      <c r="H199" s="271"/>
      <c r="I199" s="113"/>
      <c r="J199" s="113"/>
      <c r="K199" s="177"/>
      <c r="L199" s="305"/>
      <c r="M199" s="109"/>
      <c r="N199" s="110"/>
      <c r="O199" s="110"/>
      <c r="P199" s="110"/>
      <c r="Q199" s="110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</row>
    <row r="200" spans="1:64" s="103" customFormat="1" ht="82.5" customHeight="1" x14ac:dyDescent="0.3">
      <c r="A200" s="111"/>
      <c r="B200" s="171" t="s">
        <v>339</v>
      </c>
      <c r="C200" s="111">
        <v>242</v>
      </c>
      <c r="D200" s="111">
        <v>262</v>
      </c>
      <c r="E200" s="187" t="s">
        <v>236</v>
      </c>
      <c r="F200" s="97">
        <f t="shared" si="10"/>
        <v>0</v>
      </c>
      <c r="G200" s="97">
        <f t="shared" si="11"/>
        <v>0</v>
      </c>
      <c r="H200" s="271"/>
      <c r="I200" s="113"/>
      <c r="J200" s="113"/>
      <c r="K200" s="177"/>
      <c r="L200" s="305"/>
      <c r="M200" s="109"/>
      <c r="N200" s="110"/>
      <c r="O200" s="110"/>
      <c r="P200" s="110"/>
      <c r="Q200" s="110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</row>
    <row r="201" spans="1:64" s="103" customFormat="1" ht="85.5" customHeight="1" x14ac:dyDescent="0.3">
      <c r="A201" s="111"/>
      <c r="B201" s="171" t="s">
        <v>339</v>
      </c>
      <c r="C201" s="111">
        <v>242</v>
      </c>
      <c r="D201" s="111">
        <v>262</v>
      </c>
      <c r="E201" s="187" t="s">
        <v>237</v>
      </c>
      <c r="F201" s="97">
        <f t="shared" si="10"/>
        <v>1076</v>
      </c>
      <c r="G201" s="97">
        <f t="shared" si="11"/>
        <v>0</v>
      </c>
      <c r="H201" s="271"/>
      <c r="I201" s="113"/>
      <c r="J201" s="113"/>
      <c r="K201" s="177"/>
      <c r="L201" s="305">
        <v>1076</v>
      </c>
      <c r="M201" s="109"/>
      <c r="N201" s="110"/>
      <c r="O201" s="110"/>
      <c r="P201" s="110"/>
      <c r="Q201" s="110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</row>
    <row r="202" spans="1:64" s="103" customFormat="1" ht="84" customHeight="1" x14ac:dyDescent="0.3">
      <c r="A202" s="111"/>
      <c r="B202" s="171" t="s">
        <v>339</v>
      </c>
      <c r="C202" s="111">
        <v>242</v>
      </c>
      <c r="D202" s="111">
        <v>262</v>
      </c>
      <c r="E202" s="112" t="s">
        <v>238</v>
      </c>
      <c r="F202" s="97">
        <f t="shared" si="10"/>
        <v>0</v>
      </c>
      <c r="G202" s="97">
        <f t="shared" si="11"/>
        <v>0</v>
      </c>
      <c r="H202" s="271"/>
      <c r="I202" s="113"/>
      <c r="J202" s="113"/>
      <c r="K202" s="177"/>
      <c r="L202" s="305"/>
      <c r="M202" s="109"/>
      <c r="N202" s="110"/>
      <c r="O202" s="110"/>
      <c r="P202" s="110"/>
      <c r="Q202" s="110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</row>
    <row r="203" spans="1:64" s="103" customFormat="1" ht="80.25" customHeight="1" thickBot="1" x14ac:dyDescent="0.35">
      <c r="A203" s="115"/>
      <c r="B203" s="220" t="s">
        <v>339</v>
      </c>
      <c r="C203" s="217">
        <v>242</v>
      </c>
      <c r="D203" s="217">
        <v>262</v>
      </c>
      <c r="E203" s="190" t="s">
        <v>239</v>
      </c>
      <c r="F203" s="97">
        <f t="shared" si="10"/>
        <v>0</v>
      </c>
      <c r="G203" s="97">
        <f t="shared" si="11"/>
        <v>0</v>
      </c>
      <c r="H203" s="272"/>
      <c r="I203" s="118"/>
      <c r="J203" s="118"/>
      <c r="K203" s="182"/>
      <c r="L203" s="306"/>
      <c r="M203" s="121"/>
      <c r="N203" s="122"/>
      <c r="O203" s="122"/>
      <c r="P203" s="122"/>
      <c r="Q203" s="12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</row>
    <row r="204" spans="1:64" ht="42" customHeight="1" thickBot="1" x14ac:dyDescent="0.35">
      <c r="A204" s="204"/>
      <c r="B204" s="205" t="s">
        <v>243</v>
      </c>
      <c r="C204" s="80" t="s">
        <v>196</v>
      </c>
      <c r="D204" s="80" t="s">
        <v>196</v>
      </c>
      <c r="E204" s="80" t="s">
        <v>196</v>
      </c>
      <c r="F204" s="97">
        <f t="shared" si="10"/>
        <v>11667</v>
      </c>
      <c r="G204" s="97">
        <f t="shared" si="11"/>
        <v>0</v>
      </c>
      <c r="H204" s="273">
        <f>H206+H209+H207+H208</f>
        <v>0</v>
      </c>
      <c r="I204" s="82"/>
      <c r="J204" s="82"/>
      <c r="K204" s="82"/>
      <c r="L204" s="291">
        <f>L206+L209+L207+L208</f>
        <v>11667</v>
      </c>
      <c r="M204" s="205"/>
      <c r="N204" s="206"/>
      <c r="O204" s="206"/>
      <c r="P204" s="206"/>
      <c r="Q204" s="207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64" ht="18.75" customHeight="1" x14ac:dyDescent="0.3">
      <c r="A205" s="208"/>
      <c r="B205" s="215" t="s">
        <v>318</v>
      </c>
      <c r="C205" s="208"/>
      <c r="D205" s="208"/>
      <c r="E205" s="208"/>
      <c r="F205" s="97">
        <f t="shared" si="10"/>
        <v>0</v>
      </c>
      <c r="G205" s="97">
        <f t="shared" si="11"/>
        <v>0</v>
      </c>
      <c r="H205" s="276"/>
      <c r="I205" s="91"/>
      <c r="J205" s="91"/>
      <c r="K205" s="91"/>
      <c r="L205" s="292"/>
      <c r="M205" s="208"/>
      <c r="N205" s="209"/>
      <c r="O205" s="209"/>
      <c r="P205" s="209"/>
      <c r="Q205" s="209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64" s="103" customFormat="1" ht="56.25" customHeight="1" x14ac:dyDescent="0.3">
      <c r="A206" s="362"/>
      <c r="B206" s="377" t="s">
        <v>340</v>
      </c>
      <c r="C206" s="362">
        <v>175</v>
      </c>
      <c r="D206" s="362">
        <v>225</v>
      </c>
      <c r="E206" s="112" t="s">
        <v>244</v>
      </c>
      <c r="F206" s="97">
        <f t="shared" si="10"/>
        <v>0</v>
      </c>
      <c r="G206" s="97">
        <f t="shared" si="11"/>
        <v>0</v>
      </c>
      <c r="H206" s="271"/>
      <c r="I206" s="113"/>
      <c r="J206" s="113"/>
      <c r="K206" s="177"/>
      <c r="L206" s="305"/>
      <c r="M206" s="109"/>
      <c r="N206" s="110"/>
      <c r="O206" s="110"/>
      <c r="P206" s="110"/>
      <c r="Q206" s="110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</row>
    <row r="207" spans="1:64" s="103" customFormat="1" ht="45.75" customHeight="1" x14ac:dyDescent="0.3">
      <c r="A207" s="375"/>
      <c r="B207" s="378"/>
      <c r="C207" s="375"/>
      <c r="D207" s="375"/>
      <c r="E207" s="190" t="s">
        <v>247</v>
      </c>
      <c r="F207" s="97">
        <f t="shared" si="10"/>
        <v>1167</v>
      </c>
      <c r="G207" s="97">
        <f t="shared" si="11"/>
        <v>0</v>
      </c>
      <c r="H207" s="272"/>
      <c r="I207" s="118"/>
      <c r="J207" s="118"/>
      <c r="K207" s="182"/>
      <c r="L207" s="306">
        <v>1167</v>
      </c>
      <c r="M207" s="121"/>
      <c r="N207" s="122"/>
      <c r="O207" s="122"/>
      <c r="P207" s="122"/>
      <c r="Q207" s="12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</row>
    <row r="208" spans="1:64" s="103" customFormat="1" ht="45.75" customHeight="1" x14ac:dyDescent="0.3">
      <c r="A208" s="375"/>
      <c r="B208" s="378"/>
      <c r="C208" s="375"/>
      <c r="D208" s="375"/>
      <c r="E208" s="190" t="s">
        <v>246</v>
      </c>
      <c r="F208" s="97">
        <f t="shared" si="10"/>
        <v>0</v>
      </c>
      <c r="G208" s="97">
        <f t="shared" si="11"/>
        <v>0</v>
      </c>
      <c r="H208" s="272"/>
      <c r="I208" s="118"/>
      <c r="J208" s="118"/>
      <c r="K208" s="182"/>
      <c r="L208" s="306"/>
      <c r="M208" s="121"/>
      <c r="N208" s="122"/>
      <c r="O208" s="122"/>
      <c r="P208" s="122"/>
      <c r="Q208" s="12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</row>
    <row r="209" spans="1:65" s="103" customFormat="1" ht="60" customHeight="1" thickBot="1" x14ac:dyDescent="0.35">
      <c r="A209" s="376"/>
      <c r="B209" s="379"/>
      <c r="C209" s="376"/>
      <c r="D209" s="376"/>
      <c r="E209" s="190" t="s">
        <v>245</v>
      </c>
      <c r="F209" s="97">
        <f t="shared" si="10"/>
        <v>10500</v>
      </c>
      <c r="G209" s="97">
        <f t="shared" si="11"/>
        <v>0</v>
      </c>
      <c r="H209" s="272"/>
      <c r="I209" s="118"/>
      <c r="J209" s="118"/>
      <c r="K209" s="182"/>
      <c r="L209" s="306">
        <v>10500</v>
      </c>
      <c r="M209" s="121"/>
      <c r="N209" s="122"/>
      <c r="O209" s="122"/>
      <c r="P209" s="122"/>
      <c r="Q209" s="12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</row>
    <row r="210" spans="1:65" ht="18.75" customHeight="1" thickBot="1" x14ac:dyDescent="0.35">
      <c r="A210" s="204"/>
      <c r="B210" s="205" t="s">
        <v>248</v>
      </c>
      <c r="C210" s="80" t="s">
        <v>192</v>
      </c>
      <c r="D210" s="80" t="s">
        <v>192</v>
      </c>
      <c r="E210" s="80" t="s">
        <v>192</v>
      </c>
      <c r="F210" s="97">
        <f t="shared" si="10"/>
        <v>4549</v>
      </c>
      <c r="G210" s="97">
        <f t="shared" si="11"/>
        <v>0</v>
      </c>
      <c r="H210" s="273">
        <f>H212+H213+H214+H218+H225</f>
        <v>0</v>
      </c>
      <c r="I210" s="82"/>
      <c r="J210" s="82"/>
      <c r="K210" s="82"/>
      <c r="L210" s="291">
        <f>L212+L213+L214+L218+L225</f>
        <v>4549</v>
      </c>
      <c r="M210" s="205"/>
      <c r="N210" s="206"/>
      <c r="O210" s="206"/>
      <c r="P210" s="206"/>
      <c r="Q210" s="207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</row>
    <row r="211" spans="1:65" ht="18.75" customHeight="1" x14ac:dyDescent="0.3">
      <c r="A211" s="208"/>
      <c r="B211" s="215" t="s">
        <v>318</v>
      </c>
      <c r="C211" s="208"/>
      <c r="D211" s="208"/>
      <c r="E211" s="208"/>
      <c r="F211" s="97">
        <f t="shared" si="10"/>
        <v>0</v>
      </c>
      <c r="G211" s="97">
        <f t="shared" si="11"/>
        <v>0</v>
      </c>
      <c r="H211" s="276"/>
      <c r="I211" s="91"/>
      <c r="J211" s="91"/>
      <c r="K211" s="91"/>
      <c r="L211" s="292"/>
      <c r="M211" s="208"/>
      <c r="N211" s="209"/>
      <c r="O211" s="209"/>
      <c r="P211" s="209"/>
      <c r="Q211" s="209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65" s="109" customFormat="1" ht="56.25" x14ac:dyDescent="0.3">
      <c r="A212" s="159"/>
      <c r="B212" s="114" t="s">
        <v>341</v>
      </c>
      <c r="C212" s="111">
        <v>176</v>
      </c>
      <c r="D212" s="111">
        <v>226</v>
      </c>
      <c r="E212" s="112" t="s">
        <v>257</v>
      </c>
      <c r="F212" s="97">
        <f t="shared" si="10"/>
        <v>3633</v>
      </c>
      <c r="G212" s="97">
        <f t="shared" si="11"/>
        <v>0</v>
      </c>
      <c r="H212" s="277"/>
      <c r="I212" s="106"/>
      <c r="J212" s="106"/>
      <c r="K212" s="176"/>
      <c r="L212" s="290">
        <v>3633</v>
      </c>
      <c r="M212" s="159"/>
      <c r="N212" s="106"/>
      <c r="O212" s="106"/>
      <c r="P212" s="106"/>
      <c r="Q212" s="106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211"/>
    </row>
    <row r="213" spans="1:65" s="109" customFormat="1" ht="112.5" x14ac:dyDescent="0.3">
      <c r="A213" s="159"/>
      <c r="B213" s="160" t="s">
        <v>342</v>
      </c>
      <c r="C213" s="111">
        <v>176</v>
      </c>
      <c r="D213" s="111">
        <v>226</v>
      </c>
      <c r="E213" s="112" t="s">
        <v>258</v>
      </c>
      <c r="F213" s="97">
        <f t="shared" si="10"/>
        <v>916</v>
      </c>
      <c r="G213" s="97">
        <f t="shared" si="11"/>
        <v>0</v>
      </c>
      <c r="H213" s="277"/>
      <c r="I213" s="106"/>
      <c r="J213" s="106"/>
      <c r="K213" s="176"/>
      <c r="L213" s="290">
        <v>916</v>
      </c>
      <c r="M213" s="159"/>
      <c r="N213" s="106"/>
      <c r="O213" s="106"/>
      <c r="P213" s="106"/>
      <c r="Q213" s="106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211"/>
    </row>
    <row r="214" spans="1:65" s="109" customFormat="1" ht="56.25" x14ac:dyDescent="0.3">
      <c r="A214" s="159"/>
      <c r="B214" s="114" t="s">
        <v>343</v>
      </c>
      <c r="C214" s="111">
        <v>176</v>
      </c>
      <c r="D214" s="111">
        <v>226</v>
      </c>
      <c r="E214" s="112" t="s">
        <v>259</v>
      </c>
      <c r="F214" s="97">
        <f t="shared" si="10"/>
        <v>0</v>
      </c>
      <c r="G214" s="97">
        <f t="shared" si="11"/>
        <v>0</v>
      </c>
      <c r="H214" s="277"/>
      <c r="I214" s="106"/>
      <c r="J214" s="106"/>
      <c r="K214" s="176"/>
      <c r="L214" s="290"/>
      <c r="M214" s="159"/>
      <c r="N214" s="106"/>
      <c r="O214" s="106"/>
      <c r="P214" s="106"/>
      <c r="Q214" s="106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211"/>
    </row>
    <row r="215" spans="1:65" s="103" customFormat="1" ht="18.75" hidden="1" x14ac:dyDescent="0.3">
      <c r="A215" s="111"/>
      <c r="B215" s="160"/>
      <c r="C215" s="111"/>
      <c r="D215" s="111"/>
      <c r="E215" s="112" t="s">
        <v>344</v>
      </c>
      <c r="F215" s="97">
        <f t="shared" si="10"/>
        <v>0</v>
      </c>
      <c r="G215" s="97">
        <f t="shared" si="11"/>
        <v>0</v>
      </c>
      <c r="H215" s="271"/>
      <c r="I215" s="113"/>
      <c r="J215" s="113"/>
      <c r="K215" s="177"/>
      <c r="L215" s="305"/>
      <c r="M215" s="109"/>
      <c r="N215" s="110"/>
      <c r="O215" s="110"/>
      <c r="P215" s="110"/>
      <c r="Q215" s="110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</row>
    <row r="216" spans="1:65" s="103" customFormat="1" ht="18.75" hidden="1" x14ac:dyDescent="0.3">
      <c r="A216" s="111"/>
      <c r="B216" s="160"/>
      <c r="C216" s="111"/>
      <c r="D216" s="111"/>
      <c r="E216" s="112" t="s">
        <v>344</v>
      </c>
      <c r="F216" s="97">
        <f t="shared" si="10"/>
        <v>0</v>
      </c>
      <c r="G216" s="97">
        <f t="shared" si="11"/>
        <v>0</v>
      </c>
      <c r="H216" s="271"/>
      <c r="I216" s="113"/>
      <c r="J216" s="113"/>
      <c r="K216" s="177"/>
      <c r="L216" s="305"/>
      <c r="M216" s="109"/>
      <c r="N216" s="110"/>
      <c r="O216" s="110"/>
      <c r="P216" s="110"/>
      <c r="Q216" s="110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</row>
    <row r="217" spans="1:65" s="103" customFormat="1" ht="18.75" hidden="1" x14ac:dyDescent="0.3">
      <c r="A217" s="111"/>
      <c r="B217" s="160"/>
      <c r="C217" s="111"/>
      <c r="D217" s="111"/>
      <c r="E217" s="112" t="s">
        <v>344</v>
      </c>
      <c r="F217" s="97">
        <f t="shared" si="10"/>
        <v>0</v>
      </c>
      <c r="G217" s="97">
        <f t="shared" si="11"/>
        <v>0</v>
      </c>
      <c r="H217" s="271"/>
      <c r="I217" s="113"/>
      <c r="J217" s="113"/>
      <c r="K217" s="177"/>
      <c r="L217" s="305"/>
      <c r="M217" s="109"/>
      <c r="N217" s="110"/>
      <c r="O217" s="110"/>
      <c r="P217" s="110"/>
      <c r="Q217" s="110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</row>
    <row r="218" spans="1:65" s="103" customFormat="1" ht="75" x14ac:dyDescent="0.3">
      <c r="A218" s="111"/>
      <c r="B218" s="160" t="s">
        <v>345</v>
      </c>
      <c r="C218" s="111">
        <v>261</v>
      </c>
      <c r="D218" s="111">
        <v>310</v>
      </c>
      <c r="E218" s="112" t="s">
        <v>256</v>
      </c>
      <c r="F218" s="97">
        <f t="shared" si="10"/>
        <v>0</v>
      </c>
      <c r="G218" s="97">
        <f t="shared" si="11"/>
        <v>0</v>
      </c>
      <c r="H218" s="267"/>
      <c r="I218" s="107"/>
      <c r="J218" s="107"/>
      <c r="K218" s="178"/>
      <c r="L218" s="289"/>
      <c r="M218" s="109"/>
      <c r="N218" s="110"/>
      <c r="O218" s="110"/>
      <c r="P218" s="110"/>
      <c r="Q218" s="110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</row>
    <row r="219" spans="1:65" s="103" customFormat="1" ht="18.75" hidden="1" x14ac:dyDescent="0.3">
      <c r="A219" s="111"/>
      <c r="B219" s="167"/>
      <c r="C219" s="111"/>
      <c r="D219" s="111"/>
      <c r="E219" s="112" t="s">
        <v>344</v>
      </c>
      <c r="F219" s="97">
        <f t="shared" si="10"/>
        <v>0</v>
      </c>
      <c r="G219" s="97">
        <f t="shared" si="11"/>
        <v>0</v>
      </c>
      <c r="H219" s="271"/>
      <c r="I219" s="113"/>
      <c r="J219" s="113"/>
      <c r="K219" s="177"/>
      <c r="L219" s="305"/>
      <c r="M219" s="109"/>
      <c r="N219" s="110"/>
      <c r="O219" s="110"/>
      <c r="P219" s="110"/>
      <c r="Q219" s="110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</row>
    <row r="220" spans="1:65" s="103" customFormat="1" ht="18.75" hidden="1" x14ac:dyDescent="0.3">
      <c r="A220" s="111"/>
      <c r="B220" s="164"/>
      <c r="C220" s="111"/>
      <c r="D220" s="111"/>
      <c r="E220" s="112" t="s">
        <v>344</v>
      </c>
      <c r="F220" s="97">
        <f t="shared" si="10"/>
        <v>0</v>
      </c>
      <c r="G220" s="97">
        <f t="shared" si="11"/>
        <v>0</v>
      </c>
      <c r="H220" s="271"/>
      <c r="I220" s="113"/>
      <c r="J220" s="113"/>
      <c r="K220" s="177"/>
      <c r="L220" s="305"/>
      <c r="M220" s="109"/>
      <c r="N220" s="110"/>
      <c r="O220" s="110"/>
      <c r="P220" s="110"/>
      <c r="Q220" s="110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</row>
    <row r="221" spans="1:65" s="103" customFormat="1" ht="18.75" hidden="1" x14ac:dyDescent="0.3">
      <c r="A221" s="111"/>
      <c r="B221" s="164"/>
      <c r="C221" s="111"/>
      <c r="D221" s="111"/>
      <c r="E221" s="112" t="s">
        <v>344</v>
      </c>
      <c r="F221" s="97">
        <f t="shared" si="10"/>
        <v>0</v>
      </c>
      <c r="G221" s="97">
        <f t="shared" si="11"/>
        <v>0</v>
      </c>
      <c r="H221" s="271"/>
      <c r="I221" s="113"/>
      <c r="J221" s="113"/>
      <c r="K221" s="177"/>
      <c r="L221" s="305"/>
      <c r="M221" s="109"/>
      <c r="N221" s="110"/>
      <c r="O221" s="110"/>
      <c r="P221" s="110"/>
      <c r="Q221" s="110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</row>
    <row r="222" spans="1:65" s="103" customFormat="1" ht="18.75" hidden="1" x14ac:dyDescent="0.3">
      <c r="A222" s="111"/>
      <c r="B222" s="167"/>
      <c r="C222" s="111"/>
      <c r="D222" s="111"/>
      <c r="E222" s="112" t="s">
        <v>344</v>
      </c>
      <c r="F222" s="97">
        <f t="shared" si="10"/>
        <v>0</v>
      </c>
      <c r="G222" s="97">
        <f t="shared" si="11"/>
        <v>0</v>
      </c>
      <c r="H222" s="271"/>
      <c r="I222" s="113"/>
      <c r="J222" s="113"/>
      <c r="K222" s="177"/>
      <c r="L222" s="305"/>
      <c r="M222" s="109"/>
      <c r="N222" s="110"/>
      <c r="O222" s="110"/>
      <c r="P222" s="110"/>
      <c r="Q222" s="110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</row>
    <row r="223" spans="1:65" s="103" customFormat="1" ht="18.75" hidden="1" x14ac:dyDescent="0.3">
      <c r="A223" s="111"/>
      <c r="B223" s="169"/>
      <c r="C223" s="111"/>
      <c r="D223" s="111"/>
      <c r="E223" s="112" t="s">
        <v>344</v>
      </c>
      <c r="F223" s="97">
        <f t="shared" si="10"/>
        <v>0</v>
      </c>
      <c r="G223" s="97">
        <f t="shared" si="11"/>
        <v>0</v>
      </c>
      <c r="H223" s="271"/>
      <c r="I223" s="113"/>
      <c r="J223" s="113"/>
      <c r="K223" s="177"/>
      <c r="L223" s="305"/>
      <c r="M223" s="109"/>
      <c r="N223" s="110"/>
      <c r="O223" s="110"/>
      <c r="P223" s="110"/>
      <c r="Q223" s="110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</row>
    <row r="224" spans="1:65" s="103" customFormat="1" ht="18.75" hidden="1" x14ac:dyDescent="0.3">
      <c r="A224" s="111"/>
      <c r="B224" s="114"/>
      <c r="C224" s="111"/>
      <c r="D224" s="111"/>
      <c r="E224" s="112"/>
      <c r="F224" s="97">
        <f t="shared" si="10"/>
        <v>0</v>
      </c>
      <c r="G224" s="97">
        <f t="shared" si="11"/>
        <v>0</v>
      </c>
      <c r="H224" s="271"/>
      <c r="I224" s="113"/>
      <c r="J224" s="113"/>
      <c r="K224" s="177"/>
      <c r="L224" s="305"/>
      <c r="M224" s="109"/>
      <c r="N224" s="110"/>
      <c r="O224" s="110"/>
      <c r="P224" s="110"/>
      <c r="Q224" s="110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</row>
    <row r="225" spans="1:64" s="103" customFormat="1" ht="101.25" customHeight="1" thickBot="1" x14ac:dyDescent="0.35">
      <c r="A225" s="115"/>
      <c r="B225" s="221" t="s">
        <v>346</v>
      </c>
      <c r="C225" s="115">
        <v>264</v>
      </c>
      <c r="D225" s="115">
        <v>340</v>
      </c>
      <c r="E225" s="190" t="s">
        <v>255</v>
      </c>
      <c r="F225" s="97">
        <f t="shared" si="10"/>
        <v>0</v>
      </c>
      <c r="G225" s="97">
        <f t="shared" si="11"/>
        <v>0</v>
      </c>
      <c r="H225" s="272"/>
      <c r="I225" s="118"/>
      <c r="J225" s="118"/>
      <c r="K225" s="182"/>
      <c r="L225" s="306"/>
      <c r="M225" s="121"/>
      <c r="N225" s="122"/>
      <c r="O225" s="122"/>
      <c r="P225" s="122"/>
      <c r="Q225" s="12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</row>
    <row r="226" spans="1:64" s="103" customFormat="1" ht="45.75" customHeight="1" thickBot="1" x14ac:dyDescent="0.35">
      <c r="A226" s="222"/>
      <c r="B226" s="223" t="s">
        <v>347</v>
      </c>
      <c r="C226" s="224" t="s">
        <v>196</v>
      </c>
      <c r="D226" s="224" t="s">
        <v>196</v>
      </c>
      <c r="E226" s="224" t="s">
        <v>196</v>
      </c>
      <c r="F226" s="97">
        <f t="shared" si="10"/>
        <v>2221</v>
      </c>
      <c r="G226" s="97">
        <f t="shared" si="11"/>
        <v>2221</v>
      </c>
      <c r="H226" s="278"/>
      <c r="I226" s="212">
        <f>I227+I245+I257+I263</f>
        <v>1700</v>
      </c>
      <c r="J226" s="212">
        <f t="shared" ref="J226:K226" si="12">J227+J245+J257+J263</f>
        <v>170</v>
      </c>
      <c r="K226" s="191">
        <f t="shared" si="12"/>
        <v>351</v>
      </c>
      <c r="L226" s="309"/>
      <c r="M226" s="225"/>
      <c r="N226" s="225"/>
      <c r="O226" s="225"/>
      <c r="P226" s="225"/>
      <c r="Q226" s="226"/>
    </row>
    <row r="227" spans="1:64" s="103" customFormat="1" ht="19.5" thickBot="1" x14ac:dyDescent="0.35">
      <c r="A227" s="227"/>
      <c r="B227" s="228" t="s">
        <v>261</v>
      </c>
      <c r="C227" s="229" t="s">
        <v>192</v>
      </c>
      <c r="D227" s="229" t="s">
        <v>192</v>
      </c>
      <c r="E227" s="224" t="s">
        <v>192</v>
      </c>
      <c r="F227" s="97">
        <f t="shared" si="10"/>
        <v>1700</v>
      </c>
      <c r="G227" s="97">
        <f t="shared" si="11"/>
        <v>1700</v>
      </c>
      <c r="H227" s="279"/>
      <c r="I227" s="129">
        <f>SUM(I228:I244)</f>
        <v>1700</v>
      </c>
      <c r="J227" s="230"/>
      <c r="K227" s="257"/>
      <c r="L227" s="294"/>
      <c r="M227" s="231"/>
      <c r="N227" s="231"/>
      <c r="O227" s="231"/>
      <c r="P227" s="231"/>
      <c r="Q227" s="232"/>
    </row>
    <row r="228" spans="1:64" s="103" customFormat="1" ht="18.75" x14ac:dyDescent="0.3">
      <c r="A228" s="100"/>
      <c r="B228" s="233" t="s">
        <v>296</v>
      </c>
      <c r="C228" s="234">
        <v>161</v>
      </c>
      <c r="D228" s="234">
        <v>211</v>
      </c>
      <c r="E228" s="192" t="s">
        <v>262</v>
      </c>
      <c r="F228" s="97">
        <f t="shared" si="10"/>
        <v>667</v>
      </c>
      <c r="G228" s="97">
        <f t="shared" si="11"/>
        <v>667</v>
      </c>
      <c r="H228" s="280"/>
      <c r="I228" s="99">
        <v>667</v>
      </c>
      <c r="J228" s="235"/>
      <c r="K228" s="314"/>
      <c r="L228" s="295"/>
      <c r="M228" s="100"/>
      <c r="N228" s="100"/>
      <c r="O228" s="100"/>
      <c r="P228" s="100"/>
      <c r="Q228" s="100"/>
    </row>
    <row r="229" spans="1:64" s="103" customFormat="1" ht="18.75" x14ac:dyDescent="0.3">
      <c r="A229" s="109"/>
      <c r="B229" s="221" t="s">
        <v>348</v>
      </c>
      <c r="C229" s="236">
        <v>162</v>
      </c>
      <c r="D229" s="236">
        <v>212</v>
      </c>
      <c r="E229" s="112" t="s">
        <v>262</v>
      </c>
      <c r="F229" s="97">
        <f t="shared" si="10"/>
        <v>0</v>
      </c>
      <c r="G229" s="97">
        <f t="shared" si="11"/>
        <v>0</v>
      </c>
      <c r="H229" s="281"/>
      <c r="I229" s="108"/>
      <c r="J229" s="237"/>
      <c r="K229" s="315"/>
      <c r="L229" s="296"/>
      <c r="M229" s="109"/>
      <c r="N229" s="109"/>
      <c r="O229" s="109"/>
      <c r="P229" s="109"/>
      <c r="Q229" s="109"/>
    </row>
    <row r="230" spans="1:64" s="103" customFormat="1" ht="18.75" x14ac:dyDescent="0.3">
      <c r="A230" s="109"/>
      <c r="B230" s="221" t="s">
        <v>349</v>
      </c>
      <c r="C230" s="236">
        <v>163</v>
      </c>
      <c r="D230" s="236">
        <v>213</v>
      </c>
      <c r="E230" s="112" t="s">
        <v>262</v>
      </c>
      <c r="F230" s="97">
        <f t="shared" si="10"/>
        <v>201</v>
      </c>
      <c r="G230" s="97">
        <f t="shared" si="11"/>
        <v>201</v>
      </c>
      <c r="H230" s="281"/>
      <c r="I230" s="108">
        <v>201</v>
      </c>
      <c r="J230" s="237"/>
      <c r="K230" s="315"/>
      <c r="L230" s="296"/>
      <c r="M230" s="109"/>
      <c r="N230" s="109"/>
      <c r="O230" s="109"/>
      <c r="P230" s="109"/>
      <c r="Q230" s="109"/>
    </row>
    <row r="231" spans="1:64" s="103" customFormat="1" ht="20.25" customHeight="1" x14ac:dyDescent="0.3">
      <c r="A231" s="109"/>
      <c r="B231" s="221" t="s">
        <v>350</v>
      </c>
      <c r="C231" s="236">
        <v>171</v>
      </c>
      <c r="D231" s="236">
        <v>221</v>
      </c>
      <c r="E231" s="112" t="s">
        <v>262</v>
      </c>
      <c r="F231" s="97">
        <f t="shared" si="10"/>
        <v>0</v>
      </c>
      <c r="G231" s="97">
        <f t="shared" si="11"/>
        <v>0</v>
      </c>
      <c r="H231" s="281"/>
      <c r="I231" s="108"/>
      <c r="J231" s="237"/>
      <c r="K231" s="315"/>
      <c r="L231" s="296"/>
      <c r="M231" s="109"/>
      <c r="N231" s="109"/>
      <c r="O231" s="109"/>
      <c r="P231" s="109"/>
      <c r="Q231" s="109"/>
    </row>
    <row r="232" spans="1:64" s="103" customFormat="1" ht="20.25" customHeight="1" x14ac:dyDescent="0.3">
      <c r="A232" s="109"/>
      <c r="B232" s="221" t="s">
        <v>351</v>
      </c>
      <c r="C232" s="236">
        <v>172</v>
      </c>
      <c r="D232" s="236">
        <v>222</v>
      </c>
      <c r="E232" s="112" t="s">
        <v>262</v>
      </c>
      <c r="F232" s="97">
        <f t="shared" si="10"/>
        <v>0</v>
      </c>
      <c r="G232" s="97">
        <f t="shared" si="11"/>
        <v>0</v>
      </c>
      <c r="H232" s="281"/>
      <c r="I232" s="108"/>
      <c r="J232" s="237"/>
      <c r="K232" s="315"/>
      <c r="L232" s="296"/>
      <c r="M232" s="109"/>
      <c r="N232" s="109"/>
      <c r="O232" s="109"/>
      <c r="P232" s="109"/>
      <c r="Q232" s="109"/>
    </row>
    <row r="233" spans="1:64" s="103" customFormat="1" ht="20.25" customHeight="1" x14ac:dyDescent="0.3">
      <c r="A233" s="109"/>
      <c r="B233" s="221" t="s">
        <v>352</v>
      </c>
      <c r="C233" s="236">
        <v>173</v>
      </c>
      <c r="D233" s="236">
        <v>223</v>
      </c>
      <c r="E233" s="112" t="s">
        <v>262</v>
      </c>
      <c r="F233" s="97">
        <f t="shared" si="10"/>
        <v>0</v>
      </c>
      <c r="G233" s="97">
        <f t="shared" si="11"/>
        <v>0</v>
      </c>
      <c r="H233" s="281"/>
      <c r="I233" s="108"/>
      <c r="J233" s="237"/>
      <c r="K233" s="315"/>
      <c r="L233" s="296"/>
      <c r="M233" s="109"/>
      <c r="N233" s="109"/>
      <c r="O233" s="109"/>
      <c r="P233" s="109"/>
      <c r="Q233" s="109"/>
    </row>
    <row r="234" spans="1:64" s="103" customFormat="1" ht="20.25" customHeight="1" x14ac:dyDescent="0.3">
      <c r="A234" s="109"/>
      <c r="B234" s="221" t="s">
        <v>353</v>
      </c>
      <c r="C234" s="236">
        <v>173</v>
      </c>
      <c r="D234" s="236">
        <v>223</v>
      </c>
      <c r="E234" s="112" t="s">
        <v>262</v>
      </c>
      <c r="F234" s="97">
        <f t="shared" si="10"/>
        <v>0</v>
      </c>
      <c r="G234" s="97">
        <f t="shared" si="11"/>
        <v>0</v>
      </c>
      <c r="H234" s="281"/>
      <c r="I234" s="108"/>
      <c r="J234" s="237"/>
      <c r="K234" s="315"/>
      <c r="L234" s="296"/>
      <c r="M234" s="109"/>
      <c r="N234" s="109"/>
      <c r="O234" s="109"/>
      <c r="P234" s="109"/>
      <c r="Q234" s="109"/>
    </row>
    <row r="235" spans="1:64" s="103" customFormat="1" ht="20.25" customHeight="1" x14ac:dyDescent="0.3">
      <c r="A235" s="109"/>
      <c r="B235" s="221" t="s">
        <v>354</v>
      </c>
      <c r="C235" s="236">
        <v>173</v>
      </c>
      <c r="D235" s="236">
        <v>223</v>
      </c>
      <c r="E235" s="112" t="s">
        <v>262</v>
      </c>
      <c r="F235" s="97">
        <f t="shared" si="10"/>
        <v>0</v>
      </c>
      <c r="G235" s="97">
        <f t="shared" si="11"/>
        <v>0</v>
      </c>
      <c r="H235" s="281"/>
      <c r="I235" s="108"/>
      <c r="J235" s="237"/>
      <c r="K235" s="315"/>
      <c r="L235" s="296"/>
      <c r="M235" s="109"/>
      <c r="N235" s="109"/>
      <c r="O235" s="109"/>
      <c r="P235" s="109"/>
      <c r="Q235" s="109"/>
    </row>
    <row r="236" spans="1:64" s="103" customFormat="1" ht="20.25" customHeight="1" x14ac:dyDescent="0.3">
      <c r="A236" s="109"/>
      <c r="B236" s="221" t="s">
        <v>355</v>
      </c>
      <c r="C236" s="236">
        <v>175</v>
      </c>
      <c r="D236" s="236">
        <v>225</v>
      </c>
      <c r="E236" s="112" t="s">
        <v>262</v>
      </c>
      <c r="F236" s="97">
        <f t="shared" si="10"/>
        <v>0</v>
      </c>
      <c r="G236" s="97">
        <f t="shared" si="11"/>
        <v>0</v>
      </c>
      <c r="H236" s="281"/>
      <c r="I236" s="108"/>
      <c r="J236" s="237"/>
      <c r="K236" s="315"/>
      <c r="L236" s="296"/>
      <c r="M236" s="109"/>
      <c r="N236" s="109"/>
      <c r="O236" s="109"/>
      <c r="P236" s="109"/>
      <c r="Q236" s="109"/>
    </row>
    <row r="237" spans="1:64" s="103" customFormat="1" ht="20.25" customHeight="1" x14ac:dyDescent="0.3">
      <c r="A237" s="109"/>
      <c r="B237" s="221" t="s">
        <v>356</v>
      </c>
      <c r="C237" s="236">
        <v>176</v>
      </c>
      <c r="D237" s="236">
        <v>226</v>
      </c>
      <c r="E237" s="112" t="s">
        <v>262</v>
      </c>
      <c r="F237" s="97">
        <f t="shared" si="10"/>
        <v>100</v>
      </c>
      <c r="G237" s="97">
        <f t="shared" si="11"/>
        <v>100</v>
      </c>
      <c r="H237" s="281"/>
      <c r="I237" s="108">
        <v>100</v>
      </c>
      <c r="J237" s="237"/>
      <c r="K237" s="315"/>
      <c r="L237" s="296"/>
      <c r="M237" s="109"/>
      <c r="N237" s="109"/>
      <c r="O237" s="109"/>
      <c r="P237" s="109"/>
      <c r="Q237" s="109"/>
    </row>
    <row r="238" spans="1:64" s="103" customFormat="1" ht="20.25" customHeight="1" x14ac:dyDescent="0.3">
      <c r="A238" s="109"/>
      <c r="B238" s="221" t="s">
        <v>357</v>
      </c>
      <c r="C238" s="236">
        <v>250</v>
      </c>
      <c r="D238" s="236">
        <v>290</v>
      </c>
      <c r="E238" s="192" t="s">
        <v>262</v>
      </c>
      <c r="F238" s="97">
        <f t="shared" si="10"/>
        <v>40</v>
      </c>
      <c r="G238" s="97">
        <f t="shared" si="11"/>
        <v>40</v>
      </c>
      <c r="H238" s="281"/>
      <c r="I238" s="108">
        <v>40</v>
      </c>
      <c r="J238" s="237"/>
      <c r="K238" s="315"/>
      <c r="L238" s="296"/>
      <c r="M238" s="109"/>
      <c r="N238" s="109"/>
      <c r="O238" s="109"/>
      <c r="P238" s="109"/>
      <c r="Q238" s="109"/>
    </row>
    <row r="239" spans="1:64" s="103" customFormat="1" ht="273.75" customHeight="1" x14ac:dyDescent="0.3">
      <c r="A239" s="109"/>
      <c r="B239" s="221" t="s">
        <v>358</v>
      </c>
      <c r="C239" s="236">
        <v>261</v>
      </c>
      <c r="D239" s="236">
        <v>310</v>
      </c>
      <c r="E239" s="190" t="s">
        <v>262</v>
      </c>
      <c r="F239" s="97">
        <f t="shared" si="10"/>
        <v>0</v>
      </c>
      <c r="G239" s="97">
        <f t="shared" si="11"/>
        <v>0</v>
      </c>
      <c r="H239" s="281"/>
      <c r="I239" s="108"/>
      <c r="J239" s="237"/>
      <c r="K239" s="315"/>
      <c r="L239" s="296"/>
      <c r="M239" s="109"/>
      <c r="N239" s="109"/>
      <c r="O239" s="109"/>
      <c r="P239" s="109"/>
      <c r="Q239" s="109"/>
    </row>
    <row r="240" spans="1:64" s="103" customFormat="1" ht="65.25" customHeight="1" x14ac:dyDescent="0.3">
      <c r="A240" s="109"/>
      <c r="B240" s="221" t="s">
        <v>359</v>
      </c>
      <c r="C240" s="236">
        <v>261</v>
      </c>
      <c r="D240" s="236">
        <v>310</v>
      </c>
      <c r="E240" s="190" t="s">
        <v>262</v>
      </c>
      <c r="F240" s="97">
        <f t="shared" si="10"/>
        <v>250</v>
      </c>
      <c r="G240" s="97">
        <f t="shared" si="11"/>
        <v>250</v>
      </c>
      <c r="H240" s="281"/>
      <c r="I240" s="108">
        <v>250</v>
      </c>
      <c r="J240" s="237"/>
      <c r="K240" s="315"/>
      <c r="L240" s="296"/>
      <c r="M240" s="109"/>
      <c r="N240" s="109"/>
      <c r="O240" s="109"/>
      <c r="P240" s="109"/>
      <c r="Q240" s="109"/>
    </row>
    <row r="241" spans="1:17" s="103" customFormat="1" ht="254.25" customHeight="1" x14ac:dyDescent="0.3">
      <c r="A241" s="109"/>
      <c r="B241" s="169" t="s">
        <v>360</v>
      </c>
      <c r="C241" s="236">
        <v>264</v>
      </c>
      <c r="D241" s="236">
        <v>340</v>
      </c>
      <c r="E241" s="190" t="s">
        <v>262</v>
      </c>
      <c r="F241" s="97">
        <f t="shared" ref="F241:F264" si="13">G241+L241</f>
        <v>0</v>
      </c>
      <c r="G241" s="97">
        <f t="shared" ref="G241:G264" si="14">H241+I241+J241+K241</f>
        <v>0</v>
      </c>
      <c r="H241" s="281"/>
      <c r="I241" s="108"/>
      <c r="J241" s="237"/>
      <c r="K241" s="315"/>
      <c r="L241" s="296"/>
      <c r="M241" s="109"/>
      <c r="N241" s="109"/>
      <c r="O241" s="109"/>
      <c r="P241" s="109"/>
      <c r="Q241" s="109"/>
    </row>
    <row r="242" spans="1:17" s="103" customFormat="1" ht="71.25" customHeight="1" x14ac:dyDescent="0.3">
      <c r="A242" s="109"/>
      <c r="B242" s="169" t="s">
        <v>361</v>
      </c>
      <c r="C242" s="236">
        <v>264</v>
      </c>
      <c r="D242" s="236">
        <v>340</v>
      </c>
      <c r="E242" s="190" t="s">
        <v>262</v>
      </c>
      <c r="F242" s="97">
        <f t="shared" si="13"/>
        <v>442</v>
      </c>
      <c r="G242" s="97">
        <f t="shared" si="14"/>
        <v>442</v>
      </c>
      <c r="H242" s="281"/>
      <c r="I242" s="108">
        <v>442</v>
      </c>
      <c r="J242" s="237"/>
      <c r="K242" s="315"/>
      <c r="L242" s="296"/>
      <c r="M242" s="109"/>
      <c r="N242" s="109"/>
      <c r="O242" s="109"/>
      <c r="P242" s="109"/>
      <c r="Q242" s="109"/>
    </row>
    <row r="243" spans="1:17" s="103" customFormat="1" ht="48.75" customHeight="1" x14ac:dyDescent="0.3">
      <c r="A243" s="109"/>
      <c r="B243" s="169" t="s">
        <v>362</v>
      </c>
      <c r="C243" s="236">
        <v>264</v>
      </c>
      <c r="D243" s="236">
        <v>340</v>
      </c>
      <c r="E243" s="190" t="s">
        <v>262</v>
      </c>
      <c r="F243" s="97">
        <f t="shared" si="13"/>
        <v>0</v>
      </c>
      <c r="G243" s="97">
        <f t="shared" si="14"/>
        <v>0</v>
      </c>
      <c r="H243" s="281"/>
      <c r="I243" s="108"/>
      <c r="J243" s="237"/>
      <c r="K243" s="315"/>
      <c r="L243" s="296"/>
      <c r="M243" s="109"/>
      <c r="N243" s="109"/>
      <c r="O243" s="109"/>
      <c r="P243" s="109"/>
      <c r="Q243" s="109"/>
    </row>
    <row r="244" spans="1:17" s="103" customFormat="1" ht="48.75" customHeight="1" thickBot="1" x14ac:dyDescent="0.35">
      <c r="A244" s="121"/>
      <c r="B244" s="221" t="s">
        <v>363</v>
      </c>
      <c r="C244" s="238">
        <v>264</v>
      </c>
      <c r="D244" s="238">
        <v>340</v>
      </c>
      <c r="E244" s="190" t="s">
        <v>262</v>
      </c>
      <c r="F244" s="97">
        <f t="shared" si="13"/>
        <v>0</v>
      </c>
      <c r="G244" s="97">
        <f t="shared" si="14"/>
        <v>0</v>
      </c>
      <c r="H244" s="282"/>
      <c r="I244" s="120"/>
      <c r="J244" s="239"/>
      <c r="K244" s="56"/>
      <c r="L244" s="297"/>
      <c r="M244" s="121"/>
      <c r="N244" s="121"/>
      <c r="O244" s="121"/>
      <c r="P244" s="121"/>
      <c r="Q244" s="121"/>
    </row>
    <row r="245" spans="1:17" s="103" customFormat="1" ht="20.25" customHeight="1" thickBot="1" x14ac:dyDescent="0.35">
      <c r="A245" s="240"/>
      <c r="B245" s="223" t="s">
        <v>263</v>
      </c>
      <c r="C245" s="229" t="s">
        <v>192</v>
      </c>
      <c r="D245" s="229" t="s">
        <v>192</v>
      </c>
      <c r="E245" s="224" t="s">
        <v>192</v>
      </c>
      <c r="F245" s="97">
        <f t="shared" si="13"/>
        <v>0</v>
      </c>
      <c r="G245" s="97">
        <f t="shared" si="14"/>
        <v>0</v>
      </c>
      <c r="H245" s="283"/>
      <c r="I245" s="241"/>
      <c r="J245" s="241"/>
      <c r="K245" s="144">
        <f>SUM(K246:K256)</f>
        <v>0</v>
      </c>
      <c r="L245" s="300"/>
      <c r="M245" s="130"/>
      <c r="N245" s="130"/>
      <c r="O245" s="130"/>
      <c r="P245" s="130"/>
      <c r="Q245" s="242"/>
    </row>
    <row r="246" spans="1:17" s="103" customFormat="1" ht="20.25" customHeight="1" x14ac:dyDescent="0.3">
      <c r="A246" s="100"/>
      <c r="B246" s="243" t="s">
        <v>364</v>
      </c>
      <c r="C246" s="234">
        <v>162</v>
      </c>
      <c r="D246" s="244">
        <v>212</v>
      </c>
      <c r="E246" s="190" t="s">
        <v>264</v>
      </c>
      <c r="F246" s="97">
        <f t="shared" si="13"/>
        <v>0</v>
      </c>
      <c r="G246" s="97">
        <f t="shared" si="14"/>
        <v>0</v>
      </c>
      <c r="H246" s="280"/>
      <c r="I246" s="235"/>
      <c r="J246" s="235"/>
      <c r="K246" s="184"/>
      <c r="L246" s="295"/>
      <c r="M246" s="100"/>
      <c r="N246" s="100"/>
      <c r="O246" s="100"/>
      <c r="P246" s="100"/>
      <c r="Q246" s="100"/>
    </row>
    <row r="247" spans="1:17" s="103" customFormat="1" ht="20.25" customHeight="1" x14ac:dyDescent="0.3">
      <c r="A247" s="109"/>
      <c r="B247" s="170" t="s">
        <v>350</v>
      </c>
      <c r="C247" s="236">
        <v>171</v>
      </c>
      <c r="D247" s="245">
        <v>221</v>
      </c>
      <c r="E247" s="190" t="s">
        <v>264</v>
      </c>
      <c r="F247" s="97">
        <f t="shared" si="13"/>
        <v>0</v>
      </c>
      <c r="G247" s="97">
        <f t="shared" si="14"/>
        <v>0</v>
      </c>
      <c r="H247" s="281"/>
      <c r="I247" s="237"/>
      <c r="J247" s="237"/>
      <c r="K247" s="184"/>
      <c r="L247" s="296"/>
      <c r="M247" s="109"/>
      <c r="N247" s="109"/>
      <c r="O247" s="109"/>
      <c r="P247" s="109"/>
      <c r="Q247" s="109"/>
    </row>
    <row r="248" spans="1:17" s="103" customFormat="1" ht="20.25" customHeight="1" x14ac:dyDescent="0.3">
      <c r="A248" s="109"/>
      <c r="B248" s="170" t="s">
        <v>351</v>
      </c>
      <c r="C248" s="236">
        <v>172</v>
      </c>
      <c r="D248" s="245">
        <v>222</v>
      </c>
      <c r="E248" s="190" t="s">
        <v>264</v>
      </c>
      <c r="F248" s="97">
        <f t="shared" si="13"/>
        <v>0</v>
      </c>
      <c r="G248" s="97">
        <f t="shared" si="14"/>
        <v>0</v>
      </c>
      <c r="H248" s="281"/>
      <c r="I248" s="237"/>
      <c r="J248" s="237"/>
      <c r="K248" s="184"/>
      <c r="L248" s="296"/>
      <c r="M248" s="109"/>
      <c r="N248" s="109"/>
      <c r="O248" s="109"/>
      <c r="P248" s="109"/>
      <c r="Q248" s="109"/>
    </row>
    <row r="249" spans="1:17" s="103" customFormat="1" ht="20.25" customHeight="1" x14ac:dyDescent="0.3">
      <c r="A249" s="109"/>
      <c r="B249" s="170" t="s">
        <v>355</v>
      </c>
      <c r="C249" s="236">
        <v>175</v>
      </c>
      <c r="D249" s="245">
        <v>225</v>
      </c>
      <c r="E249" s="190" t="s">
        <v>264</v>
      </c>
      <c r="F249" s="97">
        <f t="shared" si="13"/>
        <v>0</v>
      </c>
      <c r="G249" s="97">
        <f t="shared" si="14"/>
        <v>0</v>
      </c>
      <c r="H249" s="281"/>
      <c r="I249" s="237"/>
      <c r="J249" s="237"/>
      <c r="K249" s="184"/>
      <c r="L249" s="296"/>
      <c r="M249" s="109"/>
      <c r="N249" s="109"/>
      <c r="O249" s="109"/>
      <c r="P249" s="109"/>
      <c r="Q249" s="109"/>
    </row>
    <row r="250" spans="1:17" s="103" customFormat="1" ht="20.25" customHeight="1" x14ac:dyDescent="0.3">
      <c r="A250" s="109"/>
      <c r="B250" s="170" t="s">
        <v>365</v>
      </c>
      <c r="C250" s="236">
        <v>176</v>
      </c>
      <c r="D250" s="245">
        <v>226</v>
      </c>
      <c r="E250" s="190" t="s">
        <v>264</v>
      </c>
      <c r="F250" s="97">
        <f t="shared" si="13"/>
        <v>0</v>
      </c>
      <c r="G250" s="97">
        <f t="shared" si="14"/>
        <v>0</v>
      </c>
      <c r="H250" s="281"/>
      <c r="I250" s="237"/>
      <c r="J250" s="237"/>
      <c r="K250" s="184"/>
      <c r="L250" s="296"/>
      <c r="M250" s="109"/>
      <c r="N250" s="109"/>
      <c r="O250" s="109"/>
      <c r="P250" s="109"/>
      <c r="Q250" s="109"/>
    </row>
    <row r="251" spans="1:17" s="103" customFormat="1" ht="20.25" customHeight="1" x14ac:dyDescent="0.3">
      <c r="A251" s="109"/>
      <c r="B251" s="170" t="s">
        <v>357</v>
      </c>
      <c r="C251" s="236">
        <v>250</v>
      </c>
      <c r="D251" s="245">
        <v>290</v>
      </c>
      <c r="E251" s="190" t="s">
        <v>264</v>
      </c>
      <c r="F251" s="97">
        <f t="shared" si="13"/>
        <v>0</v>
      </c>
      <c r="G251" s="97">
        <f t="shared" si="14"/>
        <v>0</v>
      </c>
      <c r="H251" s="281"/>
      <c r="I251" s="237"/>
      <c r="J251" s="237"/>
      <c r="K251" s="184"/>
      <c r="L251" s="296"/>
      <c r="M251" s="109"/>
      <c r="N251" s="109"/>
      <c r="O251" s="109"/>
      <c r="P251" s="109"/>
      <c r="Q251" s="109"/>
    </row>
    <row r="252" spans="1:17" s="103" customFormat="1" ht="282.75" customHeight="1" x14ac:dyDescent="0.3">
      <c r="A252" s="109"/>
      <c r="B252" s="221" t="s">
        <v>358</v>
      </c>
      <c r="C252" s="236">
        <v>261</v>
      </c>
      <c r="D252" s="236">
        <v>310</v>
      </c>
      <c r="E252" s="190" t="s">
        <v>264</v>
      </c>
      <c r="F252" s="97">
        <f t="shared" si="13"/>
        <v>0</v>
      </c>
      <c r="G252" s="97">
        <f t="shared" si="14"/>
        <v>0</v>
      </c>
      <c r="H252" s="281"/>
      <c r="I252" s="237"/>
      <c r="J252" s="237"/>
      <c r="K252" s="184"/>
      <c r="L252" s="296"/>
      <c r="M252" s="109"/>
      <c r="N252" s="109"/>
      <c r="O252" s="109"/>
      <c r="P252" s="109"/>
      <c r="Q252" s="109"/>
    </row>
    <row r="253" spans="1:17" s="103" customFormat="1" ht="20.25" customHeight="1" x14ac:dyDescent="0.3">
      <c r="A253" s="109"/>
      <c r="B253" s="221" t="s">
        <v>359</v>
      </c>
      <c r="C253" s="236">
        <v>261</v>
      </c>
      <c r="D253" s="236">
        <v>310</v>
      </c>
      <c r="E253" s="190" t="s">
        <v>264</v>
      </c>
      <c r="F253" s="97">
        <f t="shared" si="13"/>
        <v>0</v>
      </c>
      <c r="G253" s="97">
        <f t="shared" si="14"/>
        <v>0</v>
      </c>
      <c r="H253" s="281"/>
      <c r="I253" s="237"/>
      <c r="J253" s="237"/>
      <c r="K253" s="184"/>
      <c r="L253" s="296"/>
      <c r="M253" s="109"/>
      <c r="N253" s="109"/>
      <c r="O253" s="109"/>
      <c r="P253" s="109"/>
      <c r="Q253" s="109"/>
    </row>
    <row r="254" spans="1:17" s="103" customFormat="1" ht="257.25" customHeight="1" x14ac:dyDescent="0.3">
      <c r="A254" s="109"/>
      <c r="B254" s="221" t="s">
        <v>360</v>
      </c>
      <c r="C254" s="236">
        <v>264</v>
      </c>
      <c r="D254" s="236">
        <v>340</v>
      </c>
      <c r="E254" s="190" t="s">
        <v>264</v>
      </c>
      <c r="F254" s="97">
        <f t="shared" si="13"/>
        <v>0</v>
      </c>
      <c r="G254" s="97">
        <f t="shared" si="14"/>
        <v>0</v>
      </c>
      <c r="H254" s="281"/>
      <c r="I254" s="237"/>
      <c r="J254" s="237"/>
      <c r="K254" s="184"/>
      <c r="L254" s="296"/>
      <c r="M254" s="109"/>
      <c r="N254" s="109"/>
      <c r="O254" s="109"/>
      <c r="P254" s="109"/>
      <c r="Q254" s="109"/>
    </row>
    <row r="255" spans="1:17" s="103" customFormat="1" ht="71.25" customHeight="1" x14ac:dyDescent="0.3">
      <c r="A255" s="109"/>
      <c r="B255" s="221" t="s">
        <v>361</v>
      </c>
      <c r="C255" s="236">
        <v>264</v>
      </c>
      <c r="D255" s="236">
        <v>340</v>
      </c>
      <c r="E255" s="190" t="s">
        <v>264</v>
      </c>
      <c r="F255" s="97">
        <f t="shared" si="13"/>
        <v>0</v>
      </c>
      <c r="G255" s="97">
        <f t="shared" si="14"/>
        <v>0</v>
      </c>
      <c r="H255" s="281"/>
      <c r="I255" s="237"/>
      <c r="J255" s="237"/>
      <c r="K255" s="184"/>
      <c r="L255" s="296"/>
      <c r="M255" s="109"/>
      <c r="N255" s="109"/>
      <c r="O255" s="109"/>
      <c r="P255" s="109"/>
      <c r="Q255" s="109"/>
    </row>
    <row r="256" spans="1:17" s="103" customFormat="1" ht="59.25" customHeight="1" thickBot="1" x14ac:dyDescent="0.35">
      <c r="A256" s="121"/>
      <c r="B256" s="221" t="s">
        <v>362</v>
      </c>
      <c r="C256" s="238">
        <v>264</v>
      </c>
      <c r="D256" s="238">
        <v>340</v>
      </c>
      <c r="E256" s="190" t="s">
        <v>264</v>
      </c>
      <c r="F256" s="97">
        <f t="shared" si="13"/>
        <v>0</v>
      </c>
      <c r="G256" s="97">
        <f t="shared" si="14"/>
        <v>0</v>
      </c>
      <c r="H256" s="282"/>
      <c r="I256" s="239"/>
      <c r="J256" s="239"/>
      <c r="K256" s="184"/>
      <c r="L256" s="297"/>
      <c r="M256" s="121"/>
      <c r="N256" s="121"/>
      <c r="O256" s="121"/>
      <c r="P256" s="121"/>
      <c r="Q256" s="121"/>
    </row>
    <row r="257" spans="1:17" s="103" customFormat="1" ht="20.25" customHeight="1" thickBot="1" x14ac:dyDescent="0.35">
      <c r="A257" s="240"/>
      <c r="B257" s="223" t="s">
        <v>366</v>
      </c>
      <c r="C257" s="229" t="s">
        <v>192</v>
      </c>
      <c r="D257" s="229" t="s">
        <v>192</v>
      </c>
      <c r="E257" s="224" t="s">
        <v>192</v>
      </c>
      <c r="F257" s="97">
        <f t="shared" si="13"/>
        <v>170</v>
      </c>
      <c r="G257" s="97">
        <f t="shared" si="14"/>
        <v>170</v>
      </c>
      <c r="H257" s="283"/>
      <c r="I257" s="241"/>
      <c r="J257" s="246">
        <f>J258+J259+J260+J261+J262</f>
        <v>170</v>
      </c>
      <c r="K257" s="316"/>
      <c r="L257" s="300"/>
      <c r="M257" s="130"/>
      <c r="N257" s="130"/>
      <c r="O257" s="130"/>
      <c r="P257" s="130"/>
      <c r="Q257" s="242"/>
    </row>
    <row r="258" spans="1:17" s="103" customFormat="1" ht="66.75" customHeight="1" x14ac:dyDescent="0.3">
      <c r="A258" s="100"/>
      <c r="B258" s="243" t="s">
        <v>367</v>
      </c>
      <c r="C258" s="234">
        <v>175</v>
      </c>
      <c r="D258" s="234">
        <v>225</v>
      </c>
      <c r="E258" s="190" t="s">
        <v>266</v>
      </c>
      <c r="F258" s="97">
        <f t="shared" si="13"/>
        <v>0</v>
      </c>
      <c r="G258" s="97">
        <f t="shared" si="14"/>
        <v>0</v>
      </c>
      <c r="H258" s="280"/>
      <c r="I258" s="235"/>
      <c r="J258" s="99"/>
      <c r="K258" s="314"/>
      <c r="L258" s="295"/>
      <c r="M258" s="100"/>
      <c r="N258" s="100"/>
      <c r="O258" s="100"/>
      <c r="P258" s="100"/>
      <c r="Q258" s="100"/>
    </row>
    <row r="259" spans="1:17" s="103" customFormat="1" ht="20.25" customHeight="1" x14ac:dyDescent="0.3">
      <c r="A259" s="109"/>
      <c r="B259" s="170" t="s">
        <v>368</v>
      </c>
      <c r="C259" s="236">
        <v>176</v>
      </c>
      <c r="D259" s="236">
        <v>226</v>
      </c>
      <c r="E259" s="190" t="s">
        <v>266</v>
      </c>
      <c r="F259" s="97">
        <f t="shared" si="13"/>
        <v>33</v>
      </c>
      <c r="G259" s="97">
        <f t="shared" si="14"/>
        <v>33</v>
      </c>
      <c r="H259" s="281"/>
      <c r="I259" s="237"/>
      <c r="J259" s="108">
        <v>33</v>
      </c>
      <c r="K259" s="315"/>
      <c r="L259" s="296"/>
      <c r="M259" s="109"/>
      <c r="N259" s="109"/>
      <c r="O259" s="109"/>
      <c r="P259" s="109"/>
      <c r="Q259" s="109"/>
    </row>
    <row r="260" spans="1:17" s="103" customFormat="1" ht="20.25" customHeight="1" x14ac:dyDescent="0.3">
      <c r="A260" s="109"/>
      <c r="B260" s="170" t="s">
        <v>357</v>
      </c>
      <c r="C260" s="236">
        <v>250</v>
      </c>
      <c r="D260" s="236">
        <v>290</v>
      </c>
      <c r="E260" s="190" t="s">
        <v>266</v>
      </c>
      <c r="F260" s="97">
        <f t="shared" si="13"/>
        <v>5</v>
      </c>
      <c r="G260" s="97">
        <f t="shared" si="14"/>
        <v>5</v>
      </c>
      <c r="H260" s="281"/>
      <c r="I260" s="237"/>
      <c r="J260" s="108">
        <v>5</v>
      </c>
      <c r="K260" s="315"/>
      <c r="L260" s="296"/>
      <c r="M260" s="109"/>
      <c r="N260" s="109"/>
      <c r="O260" s="109"/>
      <c r="P260" s="109"/>
      <c r="Q260" s="109"/>
    </row>
    <row r="261" spans="1:17" s="103" customFormat="1" ht="20.25" customHeight="1" x14ac:dyDescent="0.3">
      <c r="A261" s="109"/>
      <c r="B261" s="170" t="s">
        <v>369</v>
      </c>
      <c r="C261" s="236">
        <v>261</v>
      </c>
      <c r="D261" s="236">
        <v>310</v>
      </c>
      <c r="E261" s="190" t="s">
        <v>266</v>
      </c>
      <c r="F261" s="97">
        <f t="shared" si="13"/>
        <v>0</v>
      </c>
      <c r="G261" s="97">
        <f t="shared" si="14"/>
        <v>0</v>
      </c>
      <c r="H261" s="281"/>
      <c r="I261" s="237"/>
      <c r="J261" s="108"/>
      <c r="K261" s="315"/>
      <c r="L261" s="296"/>
      <c r="M261" s="109"/>
      <c r="N261" s="109"/>
      <c r="O261" s="109"/>
      <c r="P261" s="109"/>
      <c r="Q261" s="109"/>
    </row>
    <row r="262" spans="1:17" s="103" customFormat="1" ht="20.25" customHeight="1" thickBot="1" x14ac:dyDescent="0.35">
      <c r="A262" s="121"/>
      <c r="B262" s="247" t="s">
        <v>370</v>
      </c>
      <c r="C262" s="238">
        <v>264</v>
      </c>
      <c r="D262" s="238">
        <v>340</v>
      </c>
      <c r="E262" s="190" t="s">
        <v>266</v>
      </c>
      <c r="F262" s="97">
        <f t="shared" si="13"/>
        <v>132</v>
      </c>
      <c r="G262" s="97">
        <f t="shared" si="14"/>
        <v>132</v>
      </c>
      <c r="H262" s="282"/>
      <c r="I262" s="239"/>
      <c r="J262" s="120">
        <v>132</v>
      </c>
      <c r="K262" s="56"/>
      <c r="L262" s="297"/>
      <c r="M262" s="121"/>
      <c r="N262" s="121"/>
      <c r="O262" s="121"/>
      <c r="P262" s="121"/>
      <c r="Q262" s="121"/>
    </row>
    <row r="263" spans="1:17" s="103" customFormat="1" ht="20.25" customHeight="1" thickBot="1" x14ac:dyDescent="0.35">
      <c r="A263" s="227"/>
      <c r="B263" s="223" t="s">
        <v>371</v>
      </c>
      <c r="C263" s="229" t="s">
        <v>192</v>
      </c>
      <c r="D263" s="248" t="s">
        <v>192</v>
      </c>
      <c r="E263" s="249" t="s">
        <v>192</v>
      </c>
      <c r="F263" s="97">
        <f t="shared" si="13"/>
        <v>351</v>
      </c>
      <c r="G263" s="97">
        <f t="shared" si="14"/>
        <v>351</v>
      </c>
      <c r="H263" s="279"/>
      <c r="I263" s="230"/>
      <c r="J263" s="230"/>
      <c r="K263" s="144">
        <f>K264</f>
        <v>351</v>
      </c>
      <c r="L263" s="294"/>
      <c r="M263" s="231"/>
      <c r="N263" s="231"/>
      <c r="O263" s="231"/>
      <c r="P263" s="231"/>
      <c r="Q263" s="232"/>
    </row>
    <row r="264" spans="1:17" s="103" customFormat="1" ht="45.75" customHeight="1" x14ac:dyDescent="0.3">
      <c r="A264" s="100"/>
      <c r="B264" s="243" t="s">
        <v>372</v>
      </c>
      <c r="C264" s="234">
        <v>176</v>
      </c>
      <c r="D264" s="234">
        <v>226</v>
      </c>
      <c r="E264" s="338" t="s">
        <v>268</v>
      </c>
      <c r="F264" s="97">
        <f t="shared" si="13"/>
        <v>351</v>
      </c>
      <c r="G264" s="97">
        <f t="shared" si="14"/>
        <v>351</v>
      </c>
      <c r="H264" s="280"/>
      <c r="I264" s="235"/>
      <c r="J264" s="235"/>
      <c r="K264" s="93">
        <v>351</v>
      </c>
      <c r="L264" s="295"/>
      <c r="M264" s="100"/>
      <c r="N264" s="100"/>
      <c r="O264" s="100"/>
      <c r="P264" s="100"/>
      <c r="Q264" s="100"/>
    </row>
    <row r="265" spans="1:17" ht="20.25" hidden="1" customHeight="1" x14ac:dyDescent="0.3"/>
    <row r="266" spans="1:17" ht="20.25" hidden="1" customHeight="1" x14ac:dyDescent="0.3"/>
    <row r="267" spans="1:17" ht="20.25" hidden="1" customHeight="1" x14ac:dyDescent="0.3"/>
    <row r="268" spans="1:17" ht="20.25" hidden="1" customHeight="1" x14ac:dyDescent="0.3"/>
    <row r="269" spans="1:17" ht="20.25" hidden="1" customHeight="1" x14ac:dyDescent="0.3"/>
    <row r="270" spans="1:17" ht="20.25" hidden="1" customHeight="1" x14ac:dyDescent="0.3"/>
    <row r="271" spans="1:17" ht="20.25" hidden="1" customHeight="1" x14ac:dyDescent="0.3"/>
    <row r="272" spans="1:17" ht="20.25" hidden="1" customHeight="1" x14ac:dyDescent="0.3"/>
    <row r="273" spans="1:17" ht="24.75" customHeight="1" thickBot="1" x14ac:dyDescent="0.35">
      <c r="A273" s="363" t="s">
        <v>269</v>
      </c>
      <c r="B273" s="363"/>
      <c r="C273" s="363"/>
      <c r="D273" s="363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</row>
    <row r="274" spans="1:17" ht="48.75" customHeight="1" thickBot="1" x14ac:dyDescent="0.35">
      <c r="A274" s="254"/>
      <c r="B274" s="205" t="s">
        <v>270</v>
      </c>
      <c r="C274" s="255" t="s">
        <v>192</v>
      </c>
      <c r="D274" s="256" t="s">
        <v>192</v>
      </c>
      <c r="E274" s="256" t="s">
        <v>192</v>
      </c>
      <c r="F274" s="191">
        <f>G274</f>
        <v>16</v>
      </c>
      <c r="G274" s="191">
        <f>H274+L274</f>
        <v>16</v>
      </c>
      <c r="H274" s="285">
        <f>H275</f>
        <v>0</v>
      </c>
      <c r="I274" s="257"/>
      <c r="J274" s="257"/>
      <c r="K274" s="144"/>
      <c r="L274" s="298">
        <f>L275</f>
        <v>16</v>
      </c>
      <c r="M274" s="145"/>
      <c r="N274" s="145"/>
      <c r="O274" s="145"/>
      <c r="P274" s="145"/>
      <c r="Q274" s="258"/>
    </row>
    <row r="275" spans="1:17" s="103" customFormat="1" ht="81.75" customHeight="1" thickBot="1" x14ac:dyDescent="0.35">
      <c r="A275" s="100"/>
      <c r="B275" s="243" t="s">
        <v>271</v>
      </c>
      <c r="C275" s="234">
        <v>176</v>
      </c>
      <c r="D275" s="234">
        <v>226</v>
      </c>
      <c r="E275" s="259" t="s">
        <v>272</v>
      </c>
      <c r="F275" s="191">
        <f>G275</f>
        <v>16</v>
      </c>
      <c r="G275" s="191">
        <f>H275+L275</f>
        <v>16</v>
      </c>
      <c r="H275" s="280"/>
      <c r="I275" s="235"/>
      <c r="J275" s="235"/>
      <c r="K275" s="93"/>
      <c r="L275" s="295">
        <v>16</v>
      </c>
      <c r="M275" s="100"/>
      <c r="N275" s="100"/>
      <c r="O275" s="100"/>
      <c r="P275" s="100"/>
      <c r="Q275" s="100"/>
    </row>
  </sheetData>
  <mergeCells count="55">
    <mergeCell ref="B1:Q1"/>
    <mergeCell ref="A2:Q2"/>
    <mergeCell ref="A206:A209"/>
    <mergeCell ref="B206:B209"/>
    <mergeCell ref="C206:C209"/>
    <mergeCell ref="D206:D209"/>
    <mergeCell ref="A30:A32"/>
    <mergeCell ref="C55:C56"/>
    <mergeCell ref="A33:A34"/>
    <mergeCell ref="A35:A37"/>
    <mergeCell ref="A38:A39"/>
    <mergeCell ref="A46:A47"/>
    <mergeCell ref="O8:Q8"/>
    <mergeCell ref="A18:A28"/>
    <mergeCell ref="C18:C28"/>
    <mergeCell ref="D18:D28"/>
    <mergeCell ref="A273:Q273"/>
    <mergeCell ref="A167:A168"/>
    <mergeCell ref="B167:B168"/>
    <mergeCell ref="C167:C168"/>
    <mergeCell ref="A77:A78"/>
    <mergeCell ref="A82:A88"/>
    <mergeCell ref="A89:A91"/>
    <mergeCell ref="A93:A96"/>
    <mergeCell ref="B93:B96"/>
    <mergeCell ref="C93:C96"/>
    <mergeCell ref="A111:Q111"/>
    <mergeCell ref="A165:A166"/>
    <mergeCell ref="B165:B166"/>
    <mergeCell ref="C165:C166"/>
    <mergeCell ref="B82:B91"/>
    <mergeCell ref="B103:B105"/>
    <mergeCell ref="B18:B34"/>
    <mergeCell ref="G8:G9"/>
    <mergeCell ref="I8:K8"/>
    <mergeCell ref="M8:M9"/>
    <mergeCell ref="A49:A50"/>
    <mergeCell ref="A55:A56"/>
    <mergeCell ref="B35:B40"/>
    <mergeCell ref="B46:B50"/>
    <mergeCell ref="B53:B68"/>
    <mergeCell ref="B69:B74"/>
    <mergeCell ref="A3:Q3"/>
    <mergeCell ref="A4:A9"/>
    <mergeCell ref="B4:B9"/>
    <mergeCell ref="C4:C9"/>
    <mergeCell ref="D4:D9"/>
    <mergeCell ref="E4:E9"/>
    <mergeCell ref="F4:F9"/>
    <mergeCell ref="G4:Q4"/>
    <mergeCell ref="G5:L6"/>
    <mergeCell ref="M5:Q5"/>
    <mergeCell ref="M6:Q6"/>
    <mergeCell ref="G7:K7"/>
    <mergeCell ref="M7:Q7"/>
  </mergeCells>
  <pageMargins left="0.70866141732283472" right="0" top="0" bottom="0" header="0.31496062992125984" footer="0.31496062992125984"/>
  <pageSetup paperSize="9" scale="45" fitToHeight="3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92D050"/>
  </sheetPr>
  <dimension ref="A1:D24"/>
  <sheetViews>
    <sheetView workbookViewId="0">
      <selection activeCell="D15" sqref="D15:D17"/>
    </sheetView>
  </sheetViews>
  <sheetFormatPr defaultRowHeight="15" x14ac:dyDescent="0.25"/>
  <cols>
    <col min="1" max="1" width="48.42578125" customWidth="1"/>
    <col min="2" max="4" width="30.7109375" customWidth="1"/>
  </cols>
  <sheetData>
    <row r="1" spans="1:4" x14ac:dyDescent="0.25">
      <c r="A1" s="380" t="s">
        <v>36</v>
      </c>
      <c r="B1" s="343"/>
      <c r="C1" s="343"/>
      <c r="D1" s="343"/>
    </row>
    <row r="3" spans="1:4" x14ac:dyDescent="0.25">
      <c r="A3" s="384" t="s">
        <v>37</v>
      </c>
      <c r="B3" s="28" t="s">
        <v>38</v>
      </c>
      <c r="C3" s="32" t="s">
        <v>42</v>
      </c>
      <c r="D3" s="28" t="s">
        <v>48</v>
      </c>
    </row>
    <row r="4" spans="1:4" x14ac:dyDescent="0.25">
      <c r="A4" s="385"/>
      <c r="B4" s="29" t="s">
        <v>39</v>
      </c>
      <c r="C4" s="33" t="s">
        <v>43</v>
      </c>
      <c r="D4" s="29" t="s">
        <v>49</v>
      </c>
    </row>
    <row r="5" spans="1:4" x14ac:dyDescent="0.25">
      <c r="A5" s="385"/>
      <c r="B5" s="29" t="s">
        <v>40</v>
      </c>
      <c r="C5" s="33" t="s">
        <v>44</v>
      </c>
      <c r="D5" s="29" t="s">
        <v>50</v>
      </c>
    </row>
    <row r="6" spans="1:4" x14ac:dyDescent="0.25">
      <c r="A6" s="385"/>
      <c r="B6" s="29" t="s">
        <v>41</v>
      </c>
      <c r="C6" s="33" t="s">
        <v>45</v>
      </c>
      <c r="D6" s="29" t="s">
        <v>51</v>
      </c>
    </row>
    <row r="7" spans="1:4" x14ac:dyDescent="0.25">
      <c r="A7" s="385"/>
      <c r="B7" s="30"/>
      <c r="C7" s="33" t="s">
        <v>46</v>
      </c>
      <c r="D7" s="30"/>
    </row>
    <row r="8" spans="1:4" x14ac:dyDescent="0.25">
      <c r="A8" s="385"/>
      <c r="B8" s="31"/>
      <c r="C8" s="33" t="s">
        <v>47</v>
      </c>
      <c r="D8" s="31"/>
    </row>
    <row r="9" spans="1:4" x14ac:dyDescent="0.25">
      <c r="A9" s="24">
        <v>1</v>
      </c>
      <c r="B9" s="24">
        <v>2</v>
      </c>
      <c r="C9" s="24">
        <v>3</v>
      </c>
      <c r="D9" s="24">
        <v>4</v>
      </c>
    </row>
    <row r="10" spans="1:4" x14ac:dyDescent="0.25">
      <c r="A10" s="26" t="s">
        <v>52</v>
      </c>
      <c r="B10" s="381">
        <f>B14</f>
        <v>931</v>
      </c>
      <c r="C10" s="381">
        <v>810</v>
      </c>
      <c r="D10" s="381">
        <f t="shared" ref="D10" si="0">D14</f>
        <v>9048000</v>
      </c>
    </row>
    <row r="11" spans="1:4" x14ac:dyDescent="0.25">
      <c r="A11" s="26" t="s">
        <v>53</v>
      </c>
      <c r="B11" s="381"/>
      <c r="C11" s="381"/>
      <c r="D11" s="381"/>
    </row>
    <row r="12" spans="1:4" x14ac:dyDescent="0.25">
      <c r="A12" s="26" t="s">
        <v>54</v>
      </c>
      <c r="B12" s="381"/>
      <c r="C12" s="381"/>
      <c r="D12" s="381"/>
    </row>
    <row r="13" spans="1:4" x14ac:dyDescent="0.25">
      <c r="A13" s="26" t="s">
        <v>55</v>
      </c>
      <c r="B13" s="381"/>
      <c r="C13" s="381"/>
      <c r="D13" s="381"/>
    </row>
    <row r="14" spans="1:4" ht="54" x14ac:dyDescent="0.25">
      <c r="A14" s="12" t="s">
        <v>157</v>
      </c>
      <c r="B14" s="336">
        <v>931</v>
      </c>
      <c r="C14" s="25">
        <f>D14/B14/12</f>
        <v>809.88184747583239</v>
      </c>
      <c r="D14" s="24">
        <f>'3 раздел'!H12*1000</f>
        <v>9048000</v>
      </c>
    </row>
    <row r="15" spans="1:4" x14ac:dyDescent="0.25">
      <c r="A15" s="26" t="s">
        <v>56</v>
      </c>
      <c r="B15" s="381"/>
      <c r="C15" s="381"/>
      <c r="D15" s="381"/>
    </row>
    <row r="16" spans="1:4" x14ac:dyDescent="0.25">
      <c r="A16" s="26" t="s">
        <v>57</v>
      </c>
      <c r="B16" s="381"/>
      <c r="C16" s="381"/>
      <c r="D16" s="381"/>
    </row>
    <row r="17" spans="1:4" x14ac:dyDescent="0.25">
      <c r="A17" s="26" t="s">
        <v>54</v>
      </c>
      <c r="B17" s="381"/>
      <c r="C17" s="381"/>
      <c r="D17" s="381"/>
    </row>
    <row r="18" spans="1:4" x14ac:dyDescent="0.25">
      <c r="A18" s="7" t="s">
        <v>58</v>
      </c>
      <c r="B18" s="381">
        <f>B21</f>
        <v>3</v>
      </c>
      <c r="C18" s="382">
        <f t="shared" ref="C18:D18" si="1">C21</f>
        <v>61694.444444444445</v>
      </c>
      <c r="D18" s="381">
        <f t="shared" si="1"/>
        <v>2221000</v>
      </c>
    </row>
    <row r="19" spans="1:4" x14ac:dyDescent="0.25">
      <c r="A19" s="34" t="s">
        <v>59</v>
      </c>
      <c r="B19" s="381"/>
      <c r="C19" s="382"/>
      <c r="D19" s="381"/>
    </row>
    <row r="20" spans="1:4" x14ac:dyDescent="0.25">
      <c r="A20" s="35" t="s">
        <v>60</v>
      </c>
      <c r="B20" s="381"/>
      <c r="C20" s="382"/>
      <c r="D20" s="381"/>
    </row>
    <row r="21" spans="1:4" x14ac:dyDescent="0.25">
      <c r="A21" s="36" t="s">
        <v>156</v>
      </c>
      <c r="B21" s="24">
        <v>3</v>
      </c>
      <c r="C21" s="25">
        <f>D21/B21/12</f>
        <v>61694.444444444445</v>
      </c>
      <c r="D21" s="24">
        <f>('3 раздел'!I107+'3 раздел'!J109+'3 раздел'!K110)*1000</f>
        <v>2221000</v>
      </c>
    </row>
    <row r="22" spans="1:4" x14ac:dyDescent="0.25">
      <c r="A22" s="26" t="s">
        <v>61</v>
      </c>
      <c r="B22" s="383"/>
      <c r="C22" s="383"/>
      <c r="D22" s="383"/>
    </row>
    <row r="23" spans="1:4" x14ac:dyDescent="0.25">
      <c r="A23" s="26" t="s">
        <v>62</v>
      </c>
      <c r="B23" s="383"/>
      <c r="C23" s="383"/>
      <c r="D23" s="383"/>
    </row>
    <row r="24" spans="1:4" x14ac:dyDescent="0.25">
      <c r="A24" s="27" t="s">
        <v>63</v>
      </c>
      <c r="B24" s="383"/>
      <c r="C24" s="383"/>
      <c r="D24" s="383"/>
    </row>
  </sheetData>
  <mergeCells count="14">
    <mergeCell ref="A1:D1"/>
    <mergeCell ref="B18:B20"/>
    <mergeCell ref="C18:C20"/>
    <mergeCell ref="D18:D20"/>
    <mergeCell ref="B22:B24"/>
    <mergeCell ref="C22:C24"/>
    <mergeCell ref="D22:D24"/>
    <mergeCell ref="A3:A8"/>
    <mergeCell ref="B10:B13"/>
    <mergeCell ref="C10:C13"/>
    <mergeCell ref="D10:D13"/>
    <mergeCell ref="B15:B17"/>
    <mergeCell ref="C15:C17"/>
    <mergeCell ref="D15:D17"/>
  </mergeCells>
  <pageMargins left="0.25" right="0.25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"/>
  <sheetViews>
    <sheetView workbookViewId="0">
      <selection activeCell="J8" sqref="J8:K8"/>
    </sheetView>
  </sheetViews>
  <sheetFormatPr defaultRowHeight="15" outlineLevelCol="1" x14ac:dyDescent="0.25"/>
  <cols>
    <col min="1" max="1" width="60.5703125" customWidth="1"/>
    <col min="2" max="2" width="23.85546875" hidden="1" customWidth="1"/>
    <col min="3" max="3" width="14.85546875" hidden="1" customWidth="1" outlineLevel="1"/>
    <col min="4" max="4" width="14.140625" hidden="1" customWidth="1" outlineLevel="1"/>
    <col min="5" max="5" width="19.28515625" hidden="1" customWidth="1" outlineLevel="1"/>
    <col min="6" max="6" width="28.7109375" customWidth="1" collapsed="1"/>
    <col min="7" max="7" width="28.140625" customWidth="1"/>
  </cols>
  <sheetData>
    <row r="1" spans="1:7" x14ac:dyDescent="0.25">
      <c r="A1" s="380" t="s">
        <v>64</v>
      </c>
      <c r="B1" s="343"/>
      <c r="C1" s="343"/>
    </row>
    <row r="2" spans="1:7" ht="27" customHeight="1" x14ac:dyDescent="0.25">
      <c r="A2" s="12" t="s">
        <v>65</v>
      </c>
      <c r="B2" s="12" t="s">
        <v>149</v>
      </c>
      <c r="C2" s="7" t="s">
        <v>98</v>
      </c>
      <c r="D2" s="12" t="s">
        <v>150</v>
      </c>
      <c r="E2" s="12"/>
      <c r="F2" s="8" t="s">
        <v>161</v>
      </c>
      <c r="G2" s="8" t="s">
        <v>162</v>
      </c>
    </row>
    <row r="3" spans="1:7" ht="15" customHeight="1" x14ac:dyDescent="0.25">
      <c r="A3" s="6" t="s">
        <v>66</v>
      </c>
      <c r="B3" s="9">
        <f>SUM(C3:E3)</f>
        <v>4532.8999999999996</v>
      </c>
      <c r="C3" s="10">
        <v>4532.8999999999996</v>
      </c>
      <c r="D3" s="10"/>
      <c r="E3" s="10"/>
      <c r="F3" s="43">
        <v>7008.7</v>
      </c>
      <c r="G3" s="43">
        <v>7008.7</v>
      </c>
    </row>
    <row r="4" spans="1:7" ht="27" x14ac:dyDescent="0.25">
      <c r="A4" s="6" t="s">
        <v>151</v>
      </c>
      <c r="B4" s="9">
        <f t="shared" ref="B4:B9" si="0">SUM(C4:E4)</f>
        <v>3368.8999999999996</v>
      </c>
      <c r="C4" s="10">
        <f>C3-C5</f>
        <v>3368.8999999999996</v>
      </c>
      <c r="D4" s="10"/>
      <c r="E4" s="10"/>
      <c r="F4" s="43">
        <v>5637.3</v>
      </c>
      <c r="G4" s="43">
        <v>5637.3</v>
      </c>
    </row>
    <row r="5" spans="1:7" x14ac:dyDescent="0.25">
      <c r="A5" s="6" t="s">
        <v>67</v>
      </c>
      <c r="B5" s="9">
        <f t="shared" si="0"/>
        <v>1164</v>
      </c>
      <c r="C5" s="11">
        <v>1164</v>
      </c>
      <c r="D5" s="11"/>
      <c r="E5" s="11"/>
      <c r="F5" s="43">
        <v>1371.4</v>
      </c>
      <c r="G5" s="43">
        <v>1371.4</v>
      </c>
    </row>
    <row r="6" spans="1:7" ht="40.5" x14ac:dyDescent="0.25">
      <c r="A6" s="6" t="s">
        <v>152</v>
      </c>
      <c r="B6" s="9">
        <f t="shared" si="0"/>
        <v>0</v>
      </c>
      <c r="C6" s="10"/>
      <c r="D6" s="10"/>
      <c r="E6" s="10"/>
      <c r="F6" s="43" t="s">
        <v>398</v>
      </c>
      <c r="G6" s="43" t="s">
        <v>398</v>
      </c>
    </row>
    <row r="7" spans="1:7" x14ac:dyDescent="0.25">
      <c r="A7" s="6" t="s">
        <v>153</v>
      </c>
      <c r="B7" s="9">
        <f t="shared" si="0"/>
        <v>183.5</v>
      </c>
      <c r="C7" s="10"/>
      <c r="D7" s="10">
        <v>183.5</v>
      </c>
      <c r="E7" s="10"/>
      <c r="F7" s="43" t="s">
        <v>398</v>
      </c>
      <c r="G7" s="43" t="s">
        <v>398</v>
      </c>
    </row>
    <row r="8" spans="1:7" x14ac:dyDescent="0.25">
      <c r="A8" s="6" t="s">
        <v>154</v>
      </c>
      <c r="B8" s="9">
        <f t="shared" si="0"/>
        <v>4</v>
      </c>
      <c r="C8" s="10"/>
      <c r="D8" s="10">
        <v>4</v>
      </c>
      <c r="E8" s="10"/>
      <c r="F8" s="43" t="s">
        <v>398</v>
      </c>
      <c r="G8" s="43" t="s">
        <v>398</v>
      </c>
    </row>
    <row r="9" spans="1:7" ht="40.5" x14ac:dyDescent="0.25">
      <c r="A9" s="6" t="s">
        <v>155</v>
      </c>
      <c r="B9" s="9">
        <f t="shared" si="0"/>
        <v>383.7</v>
      </c>
      <c r="C9" s="10"/>
      <c r="D9" s="10">
        <v>383.7</v>
      </c>
      <c r="E9" s="10"/>
      <c r="F9" s="43" t="s">
        <v>398</v>
      </c>
      <c r="G9" s="43" t="s">
        <v>398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C20"/>
  <sheetViews>
    <sheetView workbookViewId="0">
      <selection activeCell="A25" sqref="A25"/>
    </sheetView>
  </sheetViews>
  <sheetFormatPr defaultRowHeight="15" x14ac:dyDescent="0.25"/>
  <cols>
    <col min="1" max="1" width="56.42578125" customWidth="1"/>
    <col min="2" max="3" width="40.7109375" customWidth="1"/>
  </cols>
  <sheetData>
    <row r="1" spans="1:3" x14ac:dyDescent="0.25">
      <c r="A1" s="380" t="s">
        <v>68</v>
      </c>
      <c r="B1" s="343"/>
      <c r="C1" s="343"/>
    </row>
    <row r="3" spans="1:3" s="3" customFormat="1" ht="27" x14ac:dyDescent="0.25">
      <c r="A3" s="24" t="s">
        <v>65</v>
      </c>
      <c r="B3" s="37" t="s">
        <v>161</v>
      </c>
      <c r="C3" s="37" t="s">
        <v>162</v>
      </c>
    </row>
    <row r="4" spans="1:3" x14ac:dyDescent="0.25">
      <c r="A4" s="38"/>
      <c r="B4" s="386">
        <v>130</v>
      </c>
      <c r="C4" s="386">
        <v>138.80000000000001</v>
      </c>
    </row>
    <row r="5" spans="1:3" x14ac:dyDescent="0.25">
      <c r="A5" s="34" t="s">
        <v>69</v>
      </c>
      <c r="B5" s="386"/>
      <c r="C5" s="386"/>
    </row>
    <row r="6" spans="1:3" x14ac:dyDescent="0.25">
      <c r="A6" s="34" t="s">
        <v>70</v>
      </c>
      <c r="B6" s="386"/>
      <c r="C6" s="386"/>
    </row>
    <row r="7" spans="1:3" x14ac:dyDescent="0.25">
      <c r="A7" s="7" t="s">
        <v>71</v>
      </c>
      <c r="B7" s="387"/>
      <c r="C7" s="387">
        <v>1</v>
      </c>
    </row>
    <row r="8" spans="1:3" x14ac:dyDescent="0.25">
      <c r="A8" s="35" t="s">
        <v>72</v>
      </c>
      <c r="B8" s="387"/>
      <c r="C8" s="387"/>
    </row>
    <row r="9" spans="1:3" x14ac:dyDescent="0.25">
      <c r="A9" s="34" t="s">
        <v>73</v>
      </c>
      <c r="B9" s="386">
        <v>52134</v>
      </c>
      <c r="C9" s="388">
        <v>60320</v>
      </c>
    </row>
    <row r="10" spans="1:3" x14ac:dyDescent="0.25">
      <c r="A10" s="34" t="s">
        <v>74</v>
      </c>
      <c r="B10" s="386"/>
      <c r="C10" s="388"/>
    </row>
    <row r="11" spans="1:3" x14ac:dyDescent="0.25">
      <c r="A11" s="12" t="s">
        <v>75</v>
      </c>
      <c r="B11" s="336">
        <v>52134</v>
      </c>
      <c r="C11" s="337">
        <v>55687</v>
      </c>
    </row>
    <row r="12" spans="1:3" x14ac:dyDescent="0.25">
      <c r="A12" s="34" t="s">
        <v>76</v>
      </c>
      <c r="B12" s="386"/>
      <c r="C12" s="386">
        <v>4633</v>
      </c>
    </row>
    <row r="13" spans="1:3" x14ac:dyDescent="0.25">
      <c r="A13" s="35" t="s">
        <v>77</v>
      </c>
      <c r="B13" s="386"/>
      <c r="C13" s="386"/>
    </row>
    <row r="16" spans="1:3" x14ac:dyDescent="0.25">
      <c r="A16" s="2" t="s">
        <v>78</v>
      </c>
    </row>
    <row r="17" spans="1:3" x14ac:dyDescent="0.25">
      <c r="A17" s="2" t="s">
        <v>79</v>
      </c>
    </row>
    <row r="18" spans="1:3" s="5" customFormat="1" x14ac:dyDescent="0.25">
      <c r="A18" s="334" t="s">
        <v>397</v>
      </c>
      <c r="B18" s="339" t="s">
        <v>399</v>
      </c>
      <c r="C18" s="339"/>
    </row>
    <row r="19" spans="1:3" x14ac:dyDescent="0.25">
      <c r="A19" s="2" t="s">
        <v>83</v>
      </c>
    </row>
    <row r="20" spans="1:3" x14ac:dyDescent="0.25">
      <c r="A20" s="1"/>
    </row>
  </sheetData>
  <mergeCells count="9">
    <mergeCell ref="B12:B13"/>
    <mergeCell ref="C12:C13"/>
    <mergeCell ref="A1:C1"/>
    <mergeCell ref="B4:B6"/>
    <mergeCell ref="C4:C6"/>
    <mergeCell ref="B7:B8"/>
    <mergeCell ref="C7:C8"/>
    <mergeCell ref="B9:B10"/>
    <mergeCell ref="C9:C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M275"/>
  <sheetViews>
    <sheetView zoomScale="50" zoomScaleNormal="50" workbookViewId="0">
      <selection activeCell="S277" sqref="S276:S277"/>
    </sheetView>
  </sheetViews>
  <sheetFormatPr defaultColWidth="8.85546875" defaultRowHeight="20.25" customHeight="1" x14ac:dyDescent="0.3"/>
  <cols>
    <col min="1" max="1" width="6.42578125" style="49" customWidth="1"/>
    <col min="2" max="2" width="68" style="251" customWidth="1"/>
    <col min="3" max="3" width="12.85546875" style="49" customWidth="1"/>
    <col min="4" max="4" width="10.85546875" style="49" customWidth="1"/>
    <col min="5" max="5" width="31.5703125" style="252" customWidth="1"/>
    <col min="6" max="6" width="18.28515625" style="49" customWidth="1"/>
    <col min="7" max="7" width="18" style="49" customWidth="1"/>
    <col min="8" max="8" width="16.7109375" style="284" customWidth="1"/>
    <col min="9" max="9" width="16.28515625" style="253" customWidth="1"/>
    <col min="10" max="10" width="11.7109375" style="253" customWidth="1"/>
    <col min="11" max="11" width="13.140625" style="253" customWidth="1"/>
    <col min="12" max="12" width="16.42578125" style="302" customWidth="1"/>
    <col min="13" max="13" width="8.85546875" style="49"/>
    <col min="14" max="14" width="14" style="49" customWidth="1"/>
    <col min="15" max="15" width="14.5703125" style="49" customWidth="1"/>
    <col min="16" max="16" width="13.42578125" style="49" customWidth="1"/>
    <col min="17" max="17" width="12.85546875" style="49" customWidth="1"/>
    <col min="18" max="19" width="8.85546875" style="49"/>
    <col min="20" max="20" width="9" style="49" bestFit="1" customWidth="1"/>
    <col min="21" max="21" width="8.85546875" style="49"/>
    <col min="22" max="22" width="33.85546875" style="49" customWidth="1"/>
    <col min="23" max="23" width="11.28515625" style="49" bestFit="1" customWidth="1"/>
    <col min="24" max="16384" width="8.85546875" style="49"/>
  </cols>
  <sheetData>
    <row r="1" spans="1:64" ht="20.25" customHeight="1" x14ac:dyDescent="0.3">
      <c r="A1" s="317"/>
      <c r="B1" s="351" t="s">
        <v>377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64" ht="20.25" customHeight="1" x14ac:dyDescent="0.3">
      <c r="A2" s="374" t="s">
        <v>375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</row>
    <row r="3" spans="1:64" ht="22.5" x14ac:dyDescent="0.3">
      <c r="A3" s="351" t="s">
        <v>395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8.75" x14ac:dyDescent="0.3">
      <c r="A4" s="352" t="s">
        <v>165</v>
      </c>
      <c r="B4" s="352" t="s">
        <v>166</v>
      </c>
      <c r="C4" s="352" t="s">
        <v>167</v>
      </c>
      <c r="D4" s="352" t="s">
        <v>168</v>
      </c>
      <c r="E4" s="352" t="s">
        <v>169</v>
      </c>
      <c r="F4" s="352" t="s">
        <v>170</v>
      </c>
      <c r="G4" s="352" t="s">
        <v>171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8.75" x14ac:dyDescent="0.3">
      <c r="A5" s="352"/>
      <c r="B5" s="352"/>
      <c r="C5" s="352"/>
      <c r="D5" s="352"/>
      <c r="E5" s="352"/>
      <c r="F5" s="352"/>
      <c r="G5" s="352" t="s">
        <v>172</v>
      </c>
      <c r="H5" s="352"/>
      <c r="I5" s="352"/>
      <c r="J5" s="352"/>
      <c r="K5" s="352"/>
      <c r="L5" s="352"/>
      <c r="M5" s="352" t="s">
        <v>173</v>
      </c>
      <c r="N5" s="352"/>
      <c r="O5" s="352"/>
      <c r="P5" s="352"/>
      <c r="Q5" s="352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8.75" x14ac:dyDescent="0.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 t="s">
        <v>174</v>
      </c>
      <c r="N6" s="352"/>
      <c r="O6" s="352"/>
      <c r="P6" s="352"/>
      <c r="Q6" s="352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195.75" customHeight="1" x14ac:dyDescent="0.3">
      <c r="A7" s="352"/>
      <c r="B7" s="352"/>
      <c r="C7" s="352"/>
      <c r="D7" s="352"/>
      <c r="E7" s="352"/>
      <c r="F7" s="352"/>
      <c r="G7" s="352" t="s">
        <v>175</v>
      </c>
      <c r="H7" s="352"/>
      <c r="I7" s="352"/>
      <c r="J7" s="352"/>
      <c r="K7" s="352"/>
      <c r="L7" s="286" t="s">
        <v>176</v>
      </c>
      <c r="M7" s="352" t="s">
        <v>177</v>
      </c>
      <c r="N7" s="352"/>
      <c r="O7" s="352"/>
      <c r="P7" s="352"/>
      <c r="Q7" s="352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120.75" customHeight="1" x14ac:dyDescent="0.3">
      <c r="A8" s="352"/>
      <c r="B8" s="352"/>
      <c r="C8" s="352"/>
      <c r="D8" s="352"/>
      <c r="E8" s="352"/>
      <c r="F8" s="352"/>
      <c r="G8" s="352" t="s">
        <v>178</v>
      </c>
      <c r="H8" s="260" t="s">
        <v>179</v>
      </c>
      <c r="I8" s="361" t="s">
        <v>180</v>
      </c>
      <c r="J8" s="361"/>
      <c r="K8" s="361"/>
      <c r="L8" s="286" t="s">
        <v>179</v>
      </c>
      <c r="M8" s="352" t="s">
        <v>178</v>
      </c>
      <c r="N8" s="323" t="s">
        <v>181</v>
      </c>
      <c r="O8" s="352" t="s">
        <v>180</v>
      </c>
      <c r="P8" s="352"/>
      <c r="Q8" s="352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162" customHeight="1" x14ac:dyDescent="0.3">
      <c r="A9" s="352"/>
      <c r="B9" s="352"/>
      <c r="C9" s="352"/>
      <c r="D9" s="352"/>
      <c r="E9" s="352"/>
      <c r="F9" s="352"/>
      <c r="G9" s="352"/>
      <c r="H9" s="260" t="s">
        <v>182</v>
      </c>
      <c r="I9" s="330" t="s">
        <v>183</v>
      </c>
      <c r="J9" s="330" t="s">
        <v>184</v>
      </c>
      <c r="K9" s="330" t="s">
        <v>185</v>
      </c>
      <c r="L9" s="286" t="s">
        <v>186</v>
      </c>
      <c r="M9" s="352"/>
      <c r="N9" s="323"/>
      <c r="O9" s="323" t="s">
        <v>183</v>
      </c>
      <c r="P9" s="323" t="s">
        <v>184</v>
      </c>
      <c r="Q9" s="323" t="s">
        <v>185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8.75" x14ac:dyDescent="0.3">
      <c r="A10" s="323">
        <v>1</v>
      </c>
      <c r="B10" s="323">
        <v>2</v>
      </c>
      <c r="C10" s="323">
        <v>3</v>
      </c>
      <c r="D10" s="323">
        <v>4</v>
      </c>
      <c r="E10" s="323">
        <v>5</v>
      </c>
      <c r="F10" s="323">
        <v>6</v>
      </c>
      <c r="G10" s="323">
        <v>7</v>
      </c>
      <c r="H10" s="260">
        <v>8</v>
      </c>
      <c r="I10" s="330">
        <v>9</v>
      </c>
      <c r="J10" s="330">
        <v>10</v>
      </c>
      <c r="K10" s="330">
        <v>11</v>
      </c>
      <c r="L10" s="286">
        <v>12</v>
      </c>
      <c r="M10" s="323">
        <v>13</v>
      </c>
      <c r="N10" s="323">
        <v>14</v>
      </c>
      <c r="O10" s="323">
        <v>15</v>
      </c>
      <c r="P10" s="323">
        <v>16</v>
      </c>
      <c r="Q10" s="323">
        <v>17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38.25" thickBot="1" x14ac:dyDescent="0.35">
      <c r="A11" s="52" t="s">
        <v>187</v>
      </c>
      <c r="B11" s="53" t="s">
        <v>188</v>
      </c>
      <c r="C11" s="52"/>
      <c r="D11" s="52" t="s">
        <v>189</v>
      </c>
      <c r="E11" s="54"/>
      <c r="F11" s="52"/>
      <c r="G11" s="52"/>
      <c r="H11" s="261"/>
      <c r="I11" s="55"/>
      <c r="J11" s="55"/>
      <c r="K11" s="55"/>
      <c r="L11" s="297"/>
      <c r="M11" s="57"/>
      <c r="N11" s="57"/>
      <c r="O11" s="57"/>
      <c r="P11" s="57"/>
      <c r="Q11" s="57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s="67" customFormat="1" ht="19.5" thickBot="1" x14ac:dyDescent="0.35">
      <c r="A12" s="58" t="s">
        <v>190</v>
      </c>
      <c r="B12" s="59" t="s">
        <v>191</v>
      </c>
      <c r="C12" s="60">
        <v>100</v>
      </c>
      <c r="D12" s="60" t="s">
        <v>189</v>
      </c>
      <c r="E12" s="61" t="s">
        <v>192</v>
      </c>
      <c r="F12" s="62">
        <f t="shared" ref="F12:F75" si="0">G12+L12</f>
        <v>107526</v>
      </c>
      <c r="G12" s="62">
        <f t="shared" ref="G12:G75" si="1">H12+I12+J12+K12</f>
        <v>12109</v>
      </c>
      <c r="H12" s="262">
        <f>H14+H112</f>
        <v>9888</v>
      </c>
      <c r="I12" s="63">
        <f>I14</f>
        <v>1700</v>
      </c>
      <c r="J12" s="63">
        <f>J14</f>
        <v>170</v>
      </c>
      <c r="K12" s="83">
        <f>K14</f>
        <v>351</v>
      </c>
      <c r="L12" s="298">
        <f>L14+L112</f>
        <v>95417</v>
      </c>
      <c r="M12" s="64"/>
      <c r="N12" s="62"/>
      <c r="O12" s="62"/>
      <c r="P12" s="62"/>
      <c r="Q12" s="6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9.5" thickBot="1" x14ac:dyDescent="0.35">
      <c r="A13" s="68"/>
      <c r="B13" s="69"/>
      <c r="C13" s="70"/>
      <c r="D13" s="70"/>
      <c r="E13" s="71"/>
      <c r="F13" s="70">
        <f t="shared" si="0"/>
        <v>0</v>
      </c>
      <c r="G13" s="70">
        <f t="shared" si="1"/>
        <v>0</v>
      </c>
      <c r="H13" s="263"/>
      <c r="I13" s="72"/>
      <c r="J13" s="72"/>
      <c r="K13" s="72"/>
      <c r="L13" s="303"/>
      <c r="M13" s="73"/>
      <c r="N13" s="73"/>
      <c r="O13" s="73"/>
      <c r="P13" s="73"/>
      <c r="Q13" s="74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s="67" customFormat="1" ht="57" thickBot="1" x14ac:dyDescent="0.35">
      <c r="A14" s="58">
        <v>3</v>
      </c>
      <c r="B14" s="59" t="s">
        <v>193</v>
      </c>
      <c r="C14" s="60">
        <v>100</v>
      </c>
      <c r="D14" s="60" t="s">
        <v>189</v>
      </c>
      <c r="E14" s="61" t="s">
        <v>192</v>
      </c>
      <c r="F14" s="62">
        <f t="shared" si="0"/>
        <v>107513</v>
      </c>
      <c r="G14" s="62">
        <f t="shared" si="1"/>
        <v>12109</v>
      </c>
      <c r="H14" s="262">
        <f>H16+H51+H92+H97+H42+H44+H81</f>
        <v>9888</v>
      </c>
      <c r="I14" s="63">
        <f>I106</f>
        <v>1700</v>
      </c>
      <c r="J14" s="63">
        <f>J106</f>
        <v>170</v>
      </c>
      <c r="K14" s="83">
        <f>K106</f>
        <v>351</v>
      </c>
      <c r="L14" s="298">
        <f>L16+L51+L92+L97+L44+L81+L42</f>
        <v>95404</v>
      </c>
      <c r="M14" s="64"/>
      <c r="N14" s="62"/>
      <c r="O14" s="62"/>
      <c r="P14" s="62"/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9.5" thickBot="1" x14ac:dyDescent="0.35">
      <c r="A15" s="70"/>
      <c r="B15" s="69" t="s">
        <v>194</v>
      </c>
      <c r="C15" s="70"/>
      <c r="D15" s="70"/>
      <c r="E15" s="71"/>
      <c r="F15" s="75">
        <f t="shared" si="0"/>
        <v>0</v>
      </c>
      <c r="G15" s="75">
        <f t="shared" si="1"/>
        <v>0</v>
      </c>
      <c r="H15" s="264"/>
      <c r="I15" s="76"/>
      <c r="J15" s="76"/>
      <c r="K15" s="76"/>
      <c r="L15" s="304"/>
      <c r="M15" s="73"/>
      <c r="N15" s="77"/>
      <c r="O15" s="77"/>
      <c r="P15" s="77"/>
      <c r="Q15" s="77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38.25" thickBot="1" x14ac:dyDescent="0.35">
      <c r="A16" s="78"/>
      <c r="B16" s="79" t="s">
        <v>195</v>
      </c>
      <c r="C16" s="80" t="s">
        <v>196</v>
      </c>
      <c r="D16" s="80">
        <v>180</v>
      </c>
      <c r="E16" s="81" t="s">
        <v>196</v>
      </c>
      <c r="F16" s="82">
        <f t="shared" si="0"/>
        <v>89448</v>
      </c>
      <c r="G16" s="82">
        <f t="shared" si="1"/>
        <v>9888</v>
      </c>
      <c r="H16" s="262">
        <f>H18</f>
        <v>9888</v>
      </c>
      <c r="I16" s="84"/>
      <c r="J16" s="84"/>
      <c r="K16" s="84"/>
      <c r="L16" s="287">
        <f>L28+L30+L31+L32+L33+L34+L35+L36+L37+L38+L39+L40+L41</f>
        <v>79560</v>
      </c>
      <c r="M16" s="85"/>
      <c r="N16" s="86"/>
      <c r="O16" s="86"/>
      <c r="P16" s="86"/>
      <c r="Q16" s="87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18.75" hidden="1" customHeight="1" x14ac:dyDescent="0.3">
      <c r="A17" s="88"/>
      <c r="B17" s="89"/>
      <c r="C17" s="88"/>
      <c r="D17" s="88"/>
      <c r="E17" s="90"/>
      <c r="F17" s="91">
        <f t="shared" si="0"/>
        <v>0</v>
      </c>
      <c r="G17" s="91">
        <f t="shared" si="1"/>
        <v>0</v>
      </c>
      <c r="H17" s="265"/>
      <c r="I17" s="92"/>
      <c r="J17" s="92"/>
      <c r="K17" s="92"/>
      <c r="L17" s="301"/>
      <c r="M17" s="94"/>
      <c r="N17" s="95"/>
      <c r="O17" s="95"/>
      <c r="P17" s="95"/>
      <c r="Q17" s="95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s="103" customFormat="1" ht="27.75" customHeight="1" x14ac:dyDescent="0.3">
      <c r="A18" s="362"/>
      <c r="B18" s="354" t="s">
        <v>378</v>
      </c>
      <c r="C18" s="362">
        <v>101</v>
      </c>
      <c r="D18" s="362">
        <v>180</v>
      </c>
      <c r="E18" s="96" t="s">
        <v>196</v>
      </c>
      <c r="F18" s="97">
        <f t="shared" si="0"/>
        <v>9888</v>
      </c>
      <c r="G18" s="97">
        <f t="shared" si="1"/>
        <v>9888</v>
      </c>
      <c r="H18" s="266">
        <f>H19+H20+H21+H22+H23+H24+H25+H26+H27+H28</f>
        <v>9888</v>
      </c>
      <c r="I18" s="98"/>
      <c r="J18" s="98"/>
      <c r="K18" s="92"/>
      <c r="L18" s="301"/>
      <c r="M18" s="100"/>
      <c r="N18" s="101"/>
      <c r="O18" s="101"/>
      <c r="P18" s="101"/>
      <c r="Q18" s="101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s="103" customFormat="1" ht="27.75" customHeight="1" x14ac:dyDescent="0.3">
      <c r="A19" s="375"/>
      <c r="B19" s="355"/>
      <c r="C19" s="375"/>
      <c r="D19" s="375"/>
      <c r="E19" s="104" t="s">
        <v>197</v>
      </c>
      <c r="F19" s="97">
        <f t="shared" si="0"/>
        <v>4962</v>
      </c>
      <c r="G19" s="97">
        <f t="shared" si="1"/>
        <v>4962</v>
      </c>
      <c r="H19" s="265">
        <f>H132+H134+H135+H142+H145+H147+H148+H151</f>
        <v>4962</v>
      </c>
      <c r="I19" s="98"/>
      <c r="J19" s="98"/>
      <c r="K19" s="92"/>
      <c r="L19" s="301"/>
      <c r="M19" s="100"/>
      <c r="N19" s="101"/>
      <c r="O19" s="101"/>
      <c r="P19" s="101"/>
      <c r="Q19" s="101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</row>
    <row r="20" spans="1:64" s="103" customFormat="1" ht="27.75" customHeight="1" x14ac:dyDescent="0.3">
      <c r="A20" s="375"/>
      <c r="B20" s="355"/>
      <c r="C20" s="375"/>
      <c r="D20" s="375"/>
      <c r="E20" s="104" t="s">
        <v>198</v>
      </c>
      <c r="F20" s="97">
        <f t="shared" si="0"/>
        <v>2960</v>
      </c>
      <c r="G20" s="97">
        <f t="shared" si="1"/>
        <v>2960</v>
      </c>
      <c r="H20" s="265">
        <f>H137</f>
        <v>2960</v>
      </c>
      <c r="I20" s="98"/>
      <c r="J20" s="98"/>
      <c r="K20" s="92"/>
      <c r="L20" s="301"/>
      <c r="M20" s="100"/>
      <c r="N20" s="101"/>
      <c r="O20" s="101"/>
      <c r="P20" s="101"/>
      <c r="Q20" s="101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64" s="103" customFormat="1" ht="27.75" customHeight="1" x14ac:dyDescent="0.3">
      <c r="A21" s="375"/>
      <c r="B21" s="355"/>
      <c r="C21" s="375"/>
      <c r="D21" s="375"/>
      <c r="E21" s="104" t="s">
        <v>199</v>
      </c>
      <c r="F21" s="97">
        <f t="shared" si="0"/>
        <v>859</v>
      </c>
      <c r="G21" s="97">
        <f t="shared" si="1"/>
        <v>859</v>
      </c>
      <c r="H21" s="265">
        <f>H138</f>
        <v>859</v>
      </c>
      <c r="I21" s="98"/>
      <c r="J21" s="98"/>
      <c r="K21" s="92"/>
      <c r="L21" s="301"/>
      <c r="M21" s="100"/>
      <c r="N21" s="101"/>
      <c r="O21" s="101"/>
      <c r="P21" s="101"/>
      <c r="Q21" s="101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</row>
    <row r="22" spans="1:64" s="103" customFormat="1" ht="27.75" customHeight="1" x14ac:dyDescent="0.3">
      <c r="A22" s="375"/>
      <c r="B22" s="355"/>
      <c r="C22" s="375"/>
      <c r="D22" s="375"/>
      <c r="E22" s="104" t="s">
        <v>200</v>
      </c>
      <c r="F22" s="97">
        <f t="shared" si="0"/>
        <v>560</v>
      </c>
      <c r="G22" s="97">
        <f t="shared" si="1"/>
        <v>560</v>
      </c>
      <c r="H22" s="265">
        <f>H140</f>
        <v>560</v>
      </c>
      <c r="I22" s="98"/>
      <c r="J22" s="98"/>
      <c r="K22" s="92"/>
      <c r="L22" s="301"/>
      <c r="M22" s="100"/>
      <c r="N22" s="101"/>
      <c r="O22" s="101"/>
      <c r="P22" s="101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</row>
    <row r="23" spans="1:64" s="103" customFormat="1" ht="27.75" customHeight="1" x14ac:dyDescent="0.3">
      <c r="A23" s="375"/>
      <c r="B23" s="355"/>
      <c r="C23" s="375"/>
      <c r="D23" s="375"/>
      <c r="E23" s="104" t="s">
        <v>201</v>
      </c>
      <c r="F23" s="97">
        <f t="shared" si="0"/>
        <v>0</v>
      </c>
      <c r="G23" s="97">
        <f t="shared" si="1"/>
        <v>0</v>
      </c>
      <c r="H23" s="265">
        <f>H121+H126</f>
        <v>0</v>
      </c>
      <c r="I23" s="98"/>
      <c r="J23" s="98"/>
      <c r="K23" s="92"/>
      <c r="L23" s="301"/>
      <c r="M23" s="100"/>
      <c r="N23" s="101"/>
      <c r="O23" s="101"/>
      <c r="P23" s="101"/>
      <c r="Q23" s="101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s="103" customFormat="1" ht="27.75" customHeight="1" x14ac:dyDescent="0.3">
      <c r="A24" s="375"/>
      <c r="B24" s="355"/>
      <c r="C24" s="375"/>
      <c r="D24" s="375"/>
      <c r="E24" s="104" t="s">
        <v>202</v>
      </c>
      <c r="F24" s="97">
        <f t="shared" si="0"/>
        <v>4</v>
      </c>
      <c r="G24" s="97">
        <f t="shared" si="1"/>
        <v>4</v>
      </c>
      <c r="H24" s="265">
        <f>H153</f>
        <v>4</v>
      </c>
      <c r="I24" s="98"/>
      <c r="J24" s="98"/>
      <c r="K24" s="92"/>
      <c r="L24" s="301"/>
      <c r="M24" s="100"/>
      <c r="N24" s="101"/>
      <c r="O24" s="101"/>
      <c r="P24" s="101"/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s="103" customFormat="1" ht="27.75" customHeight="1" x14ac:dyDescent="0.3">
      <c r="A25" s="375"/>
      <c r="B25" s="355"/>
      <c r="C25" s="375"/>
      <c r="D25" s="375"/>
      <c r="E25" s="104" t="s">
        <v>203</v>
      </c>
      <c r="F25" s="97">
        <f t="shared" si="0"/>
        <v>0</v>
      </c>
      <c r="G25" s="97">
        <f t="shared" si="1"/>
        <v>0</v>
      </c>
      <c r="H25" s="265">
        <f>H136</f>
        <v>0</v>
      </c>
      <c r="I25" s="98"/>
      <c r="J25" s="98"/>
      <c r="K25" s="92"/>
      <c r="L25" s="301"/>
      <c r="M25" s="100"/>
      <c r="N25" s="101"/>
      <c r="O25" s="101"/>
      <c r="P25" s="101"/>
      <c r="Q25" s="101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s="103" customFormat="1" ht="27.75" customHeight="1" x14ac:dyDescent="0.3">
      <c r="A26" s="375"/>
      <c r="B26" s="355"/>
      <c r="C26" s="375"/>
      <c r="D26" s="375"/>
      <c r="E26" s="104" t="s">
        <v>204</v>
      </c>
      <c r="F26" s="97">
        <f t="shared" si="0"/>
        <v>26</v>
      </c>
      <c r="G26" s="97">
        <f t="shared" si="1"/>
        <v>26</v>
      </c>
      <c r="H26" s="265">
        <f>H127</f>
        <v>26</v>
      </c>
      <c r="I26" s="98"/>
      <c r="J26" s="98"/>
      <c r="K26" s="92"/>
      <c r="L26" s="301"/>
      <c r="M26" s="100"/>
      <c r="N26" s="101"/>
      <c r="O26" s="101"/>
      <c r="P26" s="101"/>
      <c r="Q26" s="101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s="103" customFormat="1" ht="27.75" customHeight="1" x14ac:dyDescent="0.3">
      <c r="A27" s="375"/>
      <c r="B27" s="355"/>
      <c r="C27" s="375"/>
      <c r="D27" s="375"/>
      <c r="E27" s="104" t="s">
        <v>205</v>
      </c>
      <c r="F27" s="97">
        <f t="shared" si="0"/>
        <v>440</v>
      </c>
      <c r="G27" s="97">
        <f t="shared" si="1"/>
        <v>440</v>
      </c>
      <c r="H27" s="265">
        <f>H133</f>
        <v>440</v>
      </c>
      <c r="I27" s="98"/>
      <c r="J27" s="98"/>
      <c r="K27" s="92"/>
      <c r="L27" s="301"/>
      <c r="M27" s="100"/>
      <c r="N27" s="101"/>
      <c r="O27" s="101"/>
      <c r="P27" s="101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s="103" customFormat="1" ht="30" customHeight="1" x14ac:dyDescent="0.3">
      <c r="A28" s="366"/>
      <c r="B28" s="355"/>
      <c r="C28" s="366"/>
      <c r="D28" s="366"/>
      <c r="E28" s="104" t="s">
        <v>206</v>
      </c>
      <c r="F28" s="97">
        <f t="shared" si="0"/>
        <v>77</v>
      </c>
      <c r="G28" s="97">
        <f t="shared" si="1"/>
        <v>77</v>
      </c>
      <c r="H28" s="267">
        <f>H156</f>
        <v>77</v>
      </c>
      <c r="I28" s="107"/>
      <c r="J28" s="107"/>
      <c r="K28" s="178"/>
      <c r="L28" s="289"/>
      <c r="M28" s="109"/>
      <c r="N28" s="110"/>
      <c r="O28" s="110"/>
      <c r="P28" s="110"/>
      <c r="Q28" s="110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64" s="103" customFormat="1" ht="18.75" hidden="1" customHeight="1" x14ac:dyDescent="0.3">
      <c r="A29" s="320"/>
      <c r="B29" s="355"/>
      <c r="C29" s="320"/>
      <c r="D29" s="320"/>
      <c r="E29" s="112"/>
      <c r="F29" s="97">
        <f t="shared" si="0"/>
        <v>0</v>
      </c>
      <c r="G29" s="97">
        <f t="shared" si="1"/>
        <v>0</v>
      </c>
      <c r="H29" s="267"/>
      <c r="I29" s="107"/>
      <c r="J29" s="107"/>
      <c r="K29" s="178"/>
      <c r="L29" s="289"/>
      <c r="M29" s="109"/>
      <c r="N29" s="110"/>
      <c r="O29" s="110"/>
      <c r="P29" s="110"/>
      <c r="Q29" s="110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s="103" customFormat="1" ht="42.75" customHeight="1" x14ac:dyDescent="0.3">
      <c r="A30" s="353"/>
      <c r="B30" s="355"/>
      <c r="C30" s="320">
        <v>102</v>
      </c>
      <c r="D30" s="320">
        <v>180</v>
      </c>
      <c r="E30" s="112" t="s">
        <v>207</v>
      </c>
      <c r="F30" s="97">
        <f t="shared" si="0"/>
        <v>1529</v>
      </c>
      <c r="G30" s="97">
        <f t="shared" si="1"/>
        <v>0</v>
      </c>
      <c r="H30" s="267"/>
      <c r="I30" s="107"/>
      <c r="J30" s="107"/>
      <c r="K30" s="178"/>
      <c r="L30" s="289">
        <f>L120</f>
        <v>1529</v>
      </c>
      <c r="M30" s="109"/>
      <c r="N30" s="110"/>
      <c r="O30" s="110"/>
      <c r="P30" s="110"/>
      <c r="Q30" s="110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64" s="103" customFormat="1" ht="38.25" customHeight="1" x14ac:dyDescent="0.3">
      <c r="A31" s="353"/>
      <c r="B31" s="355"/>
      <c r="C31" s="320">
        <v>102</v>
      </c>
      <c r="D31" s="320">
        <v>180</v>
      </c>
      <c r="E31" s="104" t="s">
        <v>208</v>
      </c>
      <c r="F31" s="97">
        <f t="shared" si="0"/>
        <v>72543</v>
      </c>
      <c r="G31" s="97">
        <f t="shared" si="1"/>
        <v>0</v>
      </c>
      <c r="H31" s="267"/>
      <c r="I31" s="107"/>
      <c r="J31" s="107"/>
      <c r="K31" s="178"/>
      <c r="L31" s="289">
        <f>L122+L128</f>
        <v>72543</v>
      </c>
      <c r="M31" s="109"/>
      <c r="N31" s="110"/>
      <c r="O31" s="110"/>
      <c r="P31" s="110"/>
      <c r="Q31" s="110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64" s="103" customFormat="1" ht="39.75" customHeight="1" x14ac:dyDescent="0.3">
      <c r="A32" s="353"/>
      <c r="B32" s="355"/>
      <c r="C32" s="320">
        <v>102</v>
      </c>
      <c r="D32" s="320">
        <v>180</v>
      </c>
      <c r="E32" s="104" t="s">
        <v>209</v>
      </c>
      <c r="F32" s="97">
        <f t="shared" si="0"/>
        <v>5488</v>
      </c>
      <c r="G32" s="97">
        <f t="shared" si="1"/>
        <v>0</v>
      </c>
      <c r="H32" s="267"/>
      <c r="I32" s="107"/>
      <c r="J32" s="107"/>
      <c r="K32" s="178"/>
      <c r="L32" s="289">
        <f>L149+L157</f>
        <v>5488</v>
      </c>
      <c r="M32" s="109"/>
      <c r="N32" s="110"/>
      <c r="O32" s="110"/>
      <c r="P32" s="110"/>
      <c r="Q32" s="110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64" s="103" customFormat="1" ht="60.75" customHeight="1" x14ac:dyDescent="0.3">
      <c r="A33" s="362"/>
      <c r="B33" s="355"/>
      <c r="C33" s="320">
        <v>102</v>
      </c>
      <c r="D33" s="320">
        <v>180</v>
      </c>
      <c r="E33" s="104" t="s">
        <v>210</v>
      </c>
      <c r="F33" s="97">
        <f t="shared" si="0"/>
        <v>0</v>
      </c>
      <c r="G33" s="97">
        <f t="shared" si="1"/>
        <v>0</v>
      </c>
      <c r="H33" s="267"/>
      <c r="I33" s="107"/>
      <c r="J33" s="107"/>
      <c r="K33" s="178"/>
      <c r="L33" s="289">
        <f>L123+L129</f>
        <v>0</v>
      </c>
      <c r="M33" s="109"/>
      <c r="N33" s="110"/>
      <c r="O33" s="110"/>
      <c r="P33" s="110"/>
      <c r="Q33" s="110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64" s="103" customFormat="1" ht="57.75" customHeight="1" x14ac:dyDescent="0.3">
      <c r="A34" s="366"/>
      <c r="B34" s="356"/>
      <c r="C34" s="320">
        <v>102</v>
      </c>
      <c r="D34" s="320">
        <v>180</v>
      </c>
      <c r="E34" s="104" t="s">
        <v>211</v>
      </c>
      <c r="F34" s="97">
        <f t="shared" si="0"/>
        <v>0</v>
      </c>
      <c r="G34" s="97">
        <f t="shared" si="1"/>
        <v>0</v>
      </c>
      <c r="H34" s="267"/>
      <c r="I34" s="107"/>
      <c r="J34" s="107"/>
      <c r="K34" s="178"/>
      <c r="L34" s="289">
        <f>L158</f>
        <v>0</v>
      </c>
      <c r="M34" s="109"/>
      <c r="N34" s="110"/>
      <c r="O34" s="110"/>
      <c r="P34" s="110"/>
      <c r="Q34" s="110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s="103" customFormat="1" ht="37.5" customHeight="1" x14ac:dyDescent="0.3">
      <c r="A35" s="353"/>
      <c r="B35" s="354" t="s">
        <v>379</v>
      </c>
      <c r="C35" s="320">
        <v>102</v>
      </c>
      <c r="D35" s="320">
        <v>180</v>
      </c>
      <c r="E35" s="104" t="s">
        <v>212</v>
      </c>
      <c r="F35" s="97">
        <f t="shared" si="0"/>
        <v>0</v>
      </c>
      <c r="G35" s="97">
        <f t="shared" si="1"/>
        <v>0</v>
      </c>
      <c r="H35" s="267"/>
      <c r="I35" s="107"/>
      <c r="J35" s="107"/>
      <c r="K35" s="178"/>
      <c r="L35" s="289">
        <f>L125+L131</f>
        <v>0</v>
      </c>
      <c r="M35" s="109"/>
      <c r="N35" s="110"/>
      <c r="O35" s="110"/>
      <c r="P35" s="110"/>
      <c r="Q35" s="110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s="103" customFormat="1" ht="36" customHeight="1" x14ac:dyDescent="0.3">
      <c r="A36" s="353"/>
      <c r="B36" s="355"/>
      <c r="C36" s="320">
        <v>102</v>
      </c>
      <c r="D36" s="320">
        <v>180</v>
      </c>
      <c r="E36" s="104" t="s">
        <v>213</v>
      </c>
      <c r="F36" s="97">
        <f t="shared" si="0"/>
        <v>0</v>
      </c>
      <c r="G36" s="97">
        <f t="shared" si="1"/>
        <v>0</v>
      </c>
      <c r="H36" s="267"/>
      <c r="I36" s="107"/>
      <c r="J36" s="107"/>
      <c r="K36" s="178"/>
      <c r="L36" s="289">
        <f>L141</f>
        <v>0</v>
      </c>
      <c r="M36" s="109"/>
      <c r="N36" s="110"/>
      <c r="O36" s="110"/>
      <c r="P36" s="110"/>
      <c r="Q36" s="110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64" s="103" customFormat="1" ht="39" customHeight="1" x14ac:dyDescent="0.3">
      <c r="A37" s="353"/>
      <c r="B37" s="355"/>
      <c r="C37" s="320">
        <v>102</v>
      </c>
      <c r="D37" s="320">
        <v>180</v>
      </c>
      <c r="E37" s="104" t="s">
        <v>214</v>
      </c>
      <c r="F37" s="97">
        <f t="shared" si="0"/>
        <v>0</v>
      </c>
      <c r="G37" s="97">
        <f t="shared" si="1"/>
        <v>0</v>
      </c>
      <c r="H37" s="267"/>
      <c r="I37" s="107"/>
      <c r="J37" s="107"/>
      <c r="K37" s="178"/>
      <c r="L37" s="289">
        <f>L146</f>
        <v>0</v>
      </c>
      <c r="M37" s="109"/>
      <c r="N37" s="110"/>
      <c r="O37" s="110"/>
      <c r="P37" s="110"/>
      <c r="Q37" s="110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64" s="103" customFormat="1" ht="37.5" customHeight="1" x14ac:dyDescent="0.3">
      <c r="A38" s="353"/>
      <c r="B38" s="355"/>
      <c r="C38" s="320">
        <v>102</v>
      </c>
      <c r="D38" s="320">
        <v>180</v>
      </c>
      <c r="E38" s="104" t="s">
        <v>214</v>
      </c>
      <c r="F38" s="97">
        <f t="shared" si="0"/>
        <v>0</v>
      </c>
      <c r="G38" s="97">
        <f t="shared" si="1"/>
        <v>0</v>
      </c>
      <c r="H38" s="267"/>
      <c r="I38" s="107"/>
      <c r="J38" s="107"/>
      <c r="K38" s="178"/>
      <c r="L38" s="289">
        <f>L150</f>
        <v>0</v>
      </c>
      <c r="M38" s="109"/>
      <c r="N38" s="110"/>
      <c r="O38" s="110"/>
      <c r="P38" s="110"/>
      <c r="Q38" s="110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</row>
    <row r="39" spans="1:64" s="103" customFormat="1" ht="41.25" customHeight="1" x14ac:dyDescent="0.3">
      <c r="A39" s="353"/>
      <c r="B39" s="355"/>
      <c r="C39" s="320">
        <v>102</v>
      </c>
      <c r="D39" s="320">
        <v>180</v>
      </c>
      <c r="E39" s="104" t="s">
        <v>215</v>
      </c>
      <c r="F39" s="97">
        <f t="shared" si="0"/>
        <v>0</v>
      </c>
      <c r="G39" s="97">
        <f t="shared" si="1"/>
        <v>0</v>
      </c>
      <c r="H39" s="267"/>
      <c r="I39" s="107"/>
      <c r="J39" s="107"/>
      <c r="K39" s="178"/>
      <c r="L39" s="289">
        <f>L160</f>
        <v>0</v>
      </c>
      <c r="M39" s="109"/>
      <c r="N39" s="110"/>
      <c r="O39" s="110"/>
      <c r="P39" s="110"/>
      <c r="Q39" s="110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</row>
    <row r="40" spans="1:64" s="103" customFormat="1" ht="18.75" x14ac:dyDescent="0.3">
      <c r="A40" s="320"/>
      <c r="B40" s="356"/>
      <c r="C40" s="320">
        <v>102</v>
      </c>
      <c r="D40" s="320">
        <v>180</v>
      </c>
      <c r="E40" s="104" t="s">
        <v>214</v>
      </c>
      <c r="F40" s="97">
        <f t="shared" si="0"/>
        <v>0</v>
      </c>
      <c r="G40" s="97">
        <f t="shared" si="1"/>
        <v>0</v>
      </c>
      <c r="H40" s="267"/>
      <c r="I40" s="107"/>
      <c r="J40" s="107"/>
      <c r="K40" s="178"/>
      <c r="L40" s="289">
        <f>L159</f>
        <v>0</v>
      </c>
      <c r="M40" s="109"/>
      <c r="N40" s="110"/>
      <c r="O40" s="110"/>
      <c r="P40" s="110"/>
      <c r="Q40" s="110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s="103" customFormat="1" ht="63" customHeight="1" thickBot="1" x14ac:dyDescent="0.35">
      <c r="A41" s="318"/>
      <c r="B41" s="116" t="s">
        <v>380</v>
      </c>
      <c r="C41" s="318">
        <v>102</v>
      </c>
      <c r="D41" s="318">
        <v>180</v>
      </c>
      <c r="E41" s="117" t="s">
        <v>216</v>
      </c>
      <c r="F41" s="97">
        <f t="shared" si="0"/>
        <v>0</v>
      </c>
      <c r="G41" s="97">
        <f t="shared" si="1"/>
        <v>0</v>
      </c>
      <c r="H41" s="268"/>
      <c r="I41" s="119"/>
      <c r="J41" s="119"/>
      <c r="K41" s="183"/>
      <c r="L41" s="299">
        <f>L124+L130</f>
        <v>0</v>
      </c>
      <c r="M41" s="121"/>
      <c r="N41" s="122"/>
      <c r="O41" s="122"/>
      <c r="P41" s="122"/>
      <c r="Q41" s="12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s="134" customFormat="1" ht="63" customHeight="1" thickBot="1" x14ac:dyDescent="0.35">
      <c r="A42" s="123"/>
      <c r="B42" s="124" t="s">
        <v>217</v>
      </c>
      <c r="C42" s="125" t="s">
        <v>196</v>
      </c>
      <c r="D42" s="125" t="s">
        <v>196</v>
      </c>
      <c r="E42" s="126" t="s">
        <v>196</v>
      </c>
      <c r="F42" s="97">
        <f t="shared" si="0"/>
        <v>300</v>
      </c>
      <c r="G42" s="97">
        <f t="shared" si="1"/>
        <v>0</v>
      </c>
      <c r="H42" s="262">
        <f>H43</f>
        <v>0</v>
      </c>
      <c r="I42" s="128"/>
      <c r="J42" s="128"/>
      <c r="K42" s="83"/>
      <c r="L42" s="298">
        <f>L43</f>
        <v>300</v>
      </c>
      <c r="M42" s="130"/>
      <c r="N42" s="131"/>
      <c r="O42" s="131"/>
      <c r="P42" s="131"/>
      <c r="Q42" s="132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</row>
    <row r="43" spans="1:64" s="103" customFormat="1" ht="63" customHeight="1" thickBot="1" x14ac:dyDescent="0.35">
      <c r="A43" s="319"/>
      <c r="B43" s="136" t="s">
        <v>381</v>
      </c>
      <c r="C43" s="319">
        <v>102</v>
      </c>
      <c r="D43" s="319">
        <v>180</v>
      </c>
      <c r="E43" s="137" t="s">
        <v>219</v>
      </c>
      <c r="F43" s="97">
        <f t="shared" si="0"/>
        <v>300</v>
      </c>
      <c r="G43" s="97">
        <f t="shared" si="1"/>
        <v>0</v>
      </c>
      <c r="H43" s="264">
        <f>H162</f>
        <v>0</v>
      </c>
      <c r="I43" s="139"/>
      <c r="J43" s="139"/>
      <c r="K43" s="76"/>
      <c r="L43" s="304">
        <f>L162</f>
        <v>300</v>
      </c>
      <c r="M43" s="140"/>
      <c r="N43" s="141"/>
      <c r="O43" s="141"/>
      <c r="P43" s="141"/>
      <c r="Q43" s="141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57" thickBot="1" x14ac:dyDescent="0.35">
      <c r="A44" s="78"/>
      <c r="B44" s="142" t="s">
        <v>220</v>
      </c>
      <c r="C44" s="80">
        <v>103</v>
      </c>
      <c r="D44" s="80">
        <v>180</v>
      </c>
      <c r="E44" s="143" t="s">
        <v>196</v>
      </c>
      <c r="F44" s="97">
        <f t="shared" si="0"/>
        <v>1260</v>
      </c>
      <c r="G44" s="97">
        <f t="shared" si="1"/>
        <v>0</v>
      </c>
      <c r="H44" s="262">
        <f>H46+H49</f>
        <v>0</v>
      </c>
      <c r="I44" s="84"/>
      <c r="J44" s="84"/>
      <c r="K44" s="84"/>
      <c r="L44" s="298">
        <f>L45+L46+L47+L48+L49+L50</f>
        <v>1260</v>
      </c>
      <c r="M44" s="145"/>
      <c r="N44" s="146"/>
      <c r="O44" s="146"/>
      <c r="P44" s="146"/>
      <c r="Q44" s="147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64" s="103" customFormat="1" ht="75.75" customHeight="1" x14ac:dyDescent="0.3">
      <c r="A45" s="324"/>
      <c r="B45" s="149" t="s">
        <v>382</v>
      </c>
      <c r="C45" s="324">
        <v>103</v>
      </c>
      <c r="D45" s="324">
        <v>180</v>
      </c>
      <c r="E45" s="150" t="s">
        <v>221</v>
      </c>
      <c r="F45" s="97">
        <f t="shared" si="0"/>
        <v>0</v>
      </c>
      <c r="G45" s="97">
        <f t="shared" si="1"/>
        <v>0</v>
      </c>
      <c r="H45" s="266"/>
      <c r="I45" s="98"/>
      <c r="J45" s="98"/>
      <c r="K45" s="92"/>
      <c r="L45" s="301">
        <f>L170</f>
        <v>0</v>
      </c>
      <c r="M45" s="100"/>
      <c r="N45" s="101"/>
      <c r="O45" s="101"/>
      <c r="P45" s="101"/>
      <c r="Q45" s="101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</row>
    <row r="46" spans="1:64" s="103" customFormat="1" ht="45" customHeight="1" x14ac:dyDescent="0.3">
      <c r="A46" s="353"/>
      <c r="B46" s="354" t="s">
        <v>383</v>
      </c>
      <c r="C46" s="320">
        <v>103</v>
      </c>
      <c r="D46" s="320">
        <v>180</v>
      </c>
      <c r="E46" s="150" t="s">
        <v>373</v>
      </c>
      <c r="F46" s="97">
        <f t="shared" si="0"/>
        <v>827</v>
      </c>
      <c r="G46" s="97">
        <f t="shared" si="1"/>
        <v>0</v>
      </c>
      <c r="H46" s="267"/>
      <c r="I46" s="107"/>
      <c r="J46" s="107"/>
      <c r="K46" s="178"/>
      <c r="L46" s="289">
        <f>L165</f>
        <v>827</v>
      </c>
      <c r="M46" s="109"/>
      <c r="N46" s="110"/>
      <c r="O46" s="110"/>
      <c r="P46" s="110"/>
      <c r="Q46" s="110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</row>
    <row r="47" spans="1:64" s="103" customFormat="1" ht="45" customHeight="1" x14ac:dyDescent="0.3">
      <c r="A47" s="353"/>
      <c r="B47" s="355"/>
      <c r="C47" s="320">
        <v>103</v>
      </c>
      <c r="D47" s="320">
        <v>180</v>
      </c>
      <c r="E47" s="150" t="s">
        <v>222</v>
      </c>
      <c r="F47" s="97">
        <f t="shared" si="0"/>
        <v>138</v>
      </c>
      <c r="G47" s="97">
        <f t="shared" si="1"/>
        <v>0</v>
      </c>
      <c r="H47" s="267"/>
      <c r="I47" s="107"/>
      <c r="J47" s="107"/>
      <c r="K47" s="178"/>
      <c r="L47" s="289">
        <f>L171+L166</f>
        <v>138</v>
      </c>
      <c r="M47" s="109"/>
      <c r="N47" s="110"/>
      <c r="O47" s="110"/>
      <c r="P47" s="110"/>
      <c r="Q47" s="110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</row>
    <row r="48" spans="1:64" s="103" customFormat="1" ht="66" customHeight="1" x14ac:dyDescent="0.3">
      <c r="A48" s="320"/>
      <c r="B48" s="355"/>
      <c r="C48" s="320">
        <v>103</v>
      </c>
      <c r="D48" s="320">
        <v>180</v>
      </c>
      <c r="E48" s="150" t="s">
        <v>222</v>
      </c>
      <c r="F48" s="97">
        <f t="shared" si="0"/>
        <v>0</v>
      </c>
      <c r="G48" s="97">
        <f t="shared" si="1"/>
        <v>0</v>
      </c>
      <c r="H48" s="267"/>
      <c r="I48" s="107"/>
      <c r="J48" s="107"/>
      <c r="K48" s="178"/>
      <c r="L48" s="289">
        <f>L169</f>
        <v>0</v>
      </c>
      <c r="M48" s="109"/>
      <c r="N48" s="110"/>
      <c r="O48" s="110"/>
      <c r="P48" s="110"/>
      <c r="Q48" s="110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</row>
    <row r="49" spans="1:64" s="103" customFormat="1" ht="41.25" customHeight="1" x14ac:dyDescent="0.3">
      <c r="A49" s="353"/>
      <c r="B49" s="355"/>
      <c r="C49" s="320">
        <v>103</v>
      </c>
      <c r="D49" s="320">
        <v>180</v>
      </c>
      <c r="E49" s="150" t="s">
        <v>223</v>
      </c>
      <c r="F49" s="97">
        <f t="shared" si="0"/>
        <v>109</v>
      </c>
      <c r="G49" s="97">
        <f t="shared" si="1"/>
        <v>0</v>
      </c>
      <c r="H49" s="267"/>
      <c r="I49" s="107"/>
      <c r="J49" s="107"/>
      <c r="K49" s="178"/>
      <c r="L49" s="289">
        <f>L167</f>
        <v>109</v>
      </c>
      <c r="M49" s="109"/>
      <c r="N49" s="110"/>
      <c r="O49" s="110"/>
      <c r="P49" s="110"/>
      <c r="Q49" s="110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</row>
    <row r="50" spans="1:64" s="103" customFormat="1" ht="39" customHeight="1" thickBot="1" x14ac:dyDescent="0.35">
      <c r="A50" s="362"/>
      <c r="B50" s="357"/>
      <c r="C50" s="318">
        <v>103</v>
      </c>
      <c r="D50" s="318">
        <v>180</v>
      </c>
      <c r="E50" s="150" t="s">
        <v>224</v>
      </c>
      <c r="F50" s="97">
        <f t="shared" si="0"/>
        <v>186</v>
      </c>
      <c r="G50" s="97">
        <f t="shared" si="1"/>
        <v>0</v>
      </c>
      <c r="H50" s="268"/>
      <c r="I50" s="119"/>
      <c r="J50" s="119"/>
      <c r="K50" s="183"/>
      <c r="L50" s="299">
        <f>L168</f>
        <v>186</v>
      </c>
      <c r="M50" s="121"/>
      <c r="N50" s="122"/>
      <c r="O50" s="122"/>
      <c r="P50" s="122"/>
      <c r="Q50" s="12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64" s="66" customFormat="1" ht="38.25" thickBot="1" x14ac:dyDescent="0.35">
      <c r="A51" s="151"/>
      <c r="B51" s="142" t="s">
        <v>225</v>
      </c>
      <c r="C51" s="80">
        <v>103</v>
      </c>
      <c r="D51" s="80">
        <v>180</v>
      </c>
      <c r="E51" s="143" t="s">
        <v>196</v>
      </c>
      <c r="F51" s="97">
        <f t="shared" si="0"/>
        <v>0</v>
      </c>
      <c r="G51" s="97">
        <f t="shared" si="1"/>
        <v>0</v>
      </c>
      <c r="H51" s="262">
        <f>H52+H53+H54+H55+H60+H61+H63+H68+H70+H69+H74</f>
        <v>0</v>
      </c>
      <c r="I51" s="84"/>
      <c r="J51" s="84"/>
      <c r="K51" s="83"/>
      <c r="L51" s="298">
        <f>L52+L53+L54+L55+L60+L61+L63+L68+L69+L70+L74</f>
        <v>0</v>
      </c>
      <c r="M51" s="152"/>
      <c r="N51" s="153"/>
      <c r="O51" s="153"/>
      <c r="P51" s="153"/>
      <c r="Q51" s="154"/>
    </row>
    <row r="52" spans="1:64" s="133" customFormat="1" ht="75" x14ac:dyDescent="0.3">
      <c r="A52" s="155"/>
      <c r="B52" s="331" t="s">
        <v>384</v>
      </c>
      <c r="C52" s="324">
        <v>103</v>
      </c>
      <c r="D52" s="324">
        <v>180</v>
      </c>
      <c r="E52" s="156" t="s">
        <v>226</v>
      </c>
      <c r="F52" s="97">
        <f t="shared" si="0"/>
        <v>0</v>
      </c>
      <c r="G52" s="97">
        <f t="shared" si="1"/>
        <v>0</v>
      </c>
      <c r="H52" s="265"/>
      <c r="I52" s="98"/>
      <c r="J52" s="98"/>
      <c r="K52" s="310"/>
      <c r="L52" s="301">
        <f>L181</f>
        <v>0</v>
      </c>
      <c r="M52" s="157"/>
      <c r="N52" s="158"/>
      <c r="O52" s="158"/>
      <c r="P52" s="158"/>
      <c r="Q52" s="158"/>
    </row>
    <row r="53" spans="1:64" s="133" customFormat="1" ht="20.100000000000001" customHeight="1" x14ac:dyDescent="0.3">
      <c r="A53" s="159"/>
      <c r="B53" s="358" t="s">
        <v>385</v>
      </c>
      <c r="C53" s="320">
        <v>103</v>
      </c>
      <c r="D53" s="320">
        <v>180</v>
      </c>
      <c r="E53" s="112" t="s">
        <v>227</v>
      </c>
      <c r="F53" s="97">
        <f t="shared" si="0"/>
        <v>0</v>
      </c>
      <c r="G53" s="97">
        <f t="shared" si="1"/>
        <v>0</v>
      </c>
      <c r="H53" s="267"/>
      <c r="I53" s="161"/>
      <c r="J53" s="161"/>
      <c r="K53" s="311"/>
      <c r="L53" s="289">
        <f>L175</f>
        <v>0</v>
      </c>
      <c r="M53" s="162"/>
      <c r="N53" s="163"/>
      <c r="O53" s="163"/>
      <c r="P53" s="163"/>
      <c r="Q53" s="163"/>
    </row>
    <row r="54" spans="1:64" s="103" customFormat="1" ht="18.75" x14ac:dyDescent="0.3">
      <c r="A54" s="320"/>
      <c r="B54" s="359"/>
      <c r="C54" s="320">
        <v>103</v>
      </c>
      <c r="D54" s="320">
        <v>180</v>
      </c>
      <c r="E54" s="112" t="s">
        <v>228</v>
      </c>
      <c r="F54" s="97">
        <f t="shared" si="0"/>
        <v>0</v>
      </c>
      <c r="G54" s="97">
        <f t="shared" si="1"/>
        <v>0</v>
      </c>
      <c r="H54" s="267"/>
      <c r="I54" s="107"/>
      <c r="J54" s="107"/>
      <c r="K54" s="178"/>
      <c r="L54" s="289">
        <f>L176</f>
        <v>0</v>
      </c>
      <c r="M54" s="109"/>
      <c r="N54" s="110"/>
      <c r="O54" s="110"/>
      <c r="P54" s="110"/>
      <c r="Q54" s="110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</row>
    <row r="55" spans="1:64" s="103" customFormat="1" ht="18.75" x14ac:dyDescent="0.3">
      <c r="A55" s="353"/>
      <c r="B55" s="359"/>
      <c r="C55" s="353">
        <v>103</v>
      </c>
      <c r="D55" s="320">
        <v>180</v>
      </c>
      <c r="E55" s="112" t="s">
        <v>227</v>
      </c>
      <c r="F55" s="97">
        <f t="shared" si="0"/>
        <v>0</v>
      </c>
      <c r="G55" s="97">
        <f t="shared" si="1"/>
        <v>0</v>
      </c>
      <c r="H55" s="269"/>
      <c r="I55" s="108"/>
      <c r="J55" s="108"/>
      <c r="K55" s="179"/>
      <c r="L55" s="289">
        <f>L177</f>
        <v>0</v>
      </c>
      <c r="M55" s="165"/>
      <c r="N55" s="166"/>
      <c r="O55" s="166"/>
      <c r="P55" s="166"/>
      <c r="Q55" s="166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</row>
    <row r="56" spans="1:64" s="103" customFormat="1" ht="18.75" hidden="1" customHeight="1" x14ac:dyDescent="0.3">
      <c r="A56" s="353"/>
      <c r="B56" s="359"/>
      <c r="C56" s="353"/>
      <c r="D56" s="320">
        <v>180</v>
      </c>
      <c r="E56" s="112" t="s">
        <v>229</v>
      </c>
      <c r="F56" s="97">
        <f t="shared" si="0"/>
        <v>0</v>
      </c>
      <c r="G56" s="97">
        <f t="shared" si="1"/>
        <v>0</v>
      </c>
      <c r="H56" s="269"/>
      <c r="I56" s="108"/>
      <c r="J56" s="108"/>
      <c r="K56" s="179"/>
      <c r="L56" s="289"/>
      <c r="M56" s="109"/>
      <c r="N56" s="110"/>
      <c r="O56" s="110"/>
      <c r="P56" s="110"/>
      <c r="Q56" s="110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</row>
    <row r="57" spans="1:64" s="103" customFormat="1" ht="18.75" hidden="1" customHeight="1" x14ac:dyDescent="0.3">
      <c r="A57" s="320"/>
      <c r="B57" s="359"/>
      <c r="C57" s="320"/>
      <c r="D57" s="320">
        <v>180</v>
      </c>
      <c r="E57" s="112" t="s">
        <v>229</v>
      </c>
      <c r="F57" s="97">
        <f t="shared" si="0"/>
        <v>0</v>
      </c>
      <c r="G57" s="97">
        <f t="shared" si="1"/>
        <v>0</v>
      </c>
      <c r="H57" s="267"/>
      <c r="I57" s="107"/>
      <c r="J57" s="107"/>
      <c r="K57" s="178"/>
      <c r="L57" s="289"/>
      <c r="M57" s="109"/>
      <c r="N57" s="110"/>
      <c r="O57" s="110"/>
      <c r="P57" s="110"/>
      <c r="Q57" s="110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</row>
    <row r="58" spans="1:64" s="103" customFormat="1" ht="18.75" hidden="1" customHeight="1" x14ac:dyDescent="0.3">
      <c r="A58" s="320"/>
      <c r="B58" s="359"/>
      <c r="C58" s="320"/>
      <c r="D58" s="320">
        <v>180</v>
      </c>
      <c r="E58" s="112" t="s">
        <v>229</v>
      </c>
      <c r="F58" s="97">
        <f t="shared" si="0"/>
        <v>0</v>
      </c>
      <c r="G58" s="97">
        <f t="shared" si="1"/>
        <v>0</v>
      </c>
      <c r="H58" s="267"/>
      <c r="I58" s="107"/>
      <c r="J58" s="107"/>
      <c r="K58" s="178"/>
      <c r="L58" s="288"/>
      <c r="M58" s="168"/>
      <c r="N58" s="113"/>
      <c r="O58" s="110"/>
      <c r="P58" s="110"/>
      <c r="Q58" s="110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</row>
    <row r="59" spans="1:64" s="103" customFormat="1" ht="18.75" hidden="1" customHeight="1" x14ac:dyDescent="0.3">
      <c r="A59" s="320"/>
      <c r="B59" s="359"/>
      <c r="C59" s="320"/>
      <c r="D59" s="320">
        <v>180</v>
      </c>
      <c r="E59" s="112" t="s">
        <v>229</v>
      </c>
      <c r="F59" s="97">
        <f t="shared" si="0"/>
        <v>0</v>
      </c>
      <c r="G59" s="97">
        <f t="shared" si="1"/>
        <v>0</v>
      </c>
      <c r="H59" s="267"/>
      <c r="I59" s="107"/>
      <c r="J59" s="107"/>
      <c r="K59" s="178"/>
      <c r="L59" s="288"/>
      <c r="M59" s="168"/>
      <c r="N59" s="113"/>
      <c r="O59" s="110"/>
      <c r="P59" s="110"/>
      <c r="Q59" s="110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</row>
    <row r="60" spans="1:64" s="103" customFormat="1" ht="21" customHeight="1" x14ac:dyDescent="0.3">
      <c r="A60" s="320"/>
      <c r="B60" s="359"/>
      <c r="C60" s="320">
        <v>103</v>
      </c>
      <c r="D60" s="320">
        <v>180</v>
      </c>
      <c r="E60" s="112" t="s">
        <v>228</v>
      </c>
      <c r="F60" s="97">
        <f t="shared" si="0"/>
        <v>0</v>
      </c>
      <c r="G60" s="97">
        <f t="shared" si="1"/>
        <v>0</v>
      </c>
      <c r="H60" s="267"/>
      <c r="I60" s="107"/>
      <c r="J60" s="107"/>
      <c r="K60" s="178"/>
      <c r="L60" s="288">
        <f>L182</f>
        <v>0</v>
      </c>
      <c r="M60" s="168"/>
      <c r="N60" s="113"/>
      <c r="O60" s="110"/>
      <c r="P60" s="110"/>
      <c r="Q60" s="110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</row>
    <row r="61" spans="1:64" s="103" customFormat="1" ht="18.75" customHeight="1" x14ac:dyDescent="0.3">
      <c r="A61" s="320"/>
      <c r="B61" s="359"/>
      <c r="C61" s="320">
        <v>103</v>
      </c>
      <c r="D61" s="320">
        <v>180</v>
      </c>
      <c r="E61" s="112" t="s">
        <v>228</v>
      </c>
      <c r="F61" s="97">
        <f t="shared" si="0"/>
        <v>0</v>
      </c>
      <c r="G61" s="97">
        <f t="shared" si="1"/>
        <v>0</v>
      </c>
      <c r="H61" s="267"/>
      <c r="I61" s="107"/>
      <c r="J61" s="107"/>
      <c r="K61" s="178"/>
      <c r="L61" s="288">
        <f>L178</f>
        <v>0</v>
      </c>
      <c r="M61" s="168"/>
      <c r="N61" s="113"/>
      <c r="O61" s="110"/>
      <c r="P61" s="110"/>
      <c r="Q61" s="110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</row>
    <row r="62" spans="1:64" s="103" customFormat="1" ht="18.75" hidden="1" customHeight="1" x14ac:dyDescent="0.3">
      <c r="A62" s="320"/>
      <c r="B62" s="359"/>
      <c r="C62" s="320"/>
      <c r="D62" s="320">
        <v>180</v>
      </c>
      <c r="E62" s="112" t="s">
        <v>229</v>
      </c>
      <c r="F62" s="97">
        <f t="shared" si="0"/>
        <v>0</v>
      </c>
      <c r="G62" s="97">
        <f t="shared" si="1"/>
        <v>0</v>
      </c>
      <c r="H62" s="267"/>
      <c r="I62" s="107"/>
      <c r="J62" s="107"/>
      <c r="K62" s="178"/>
      <c r="L62" s="288"/>
      <c r="M62" s="168"/>
      <c r="N62" s="113"/>
      <c r="O62" s="110"/>
      <c r="P62" s="110"/>
      <c r="Q62" s="110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</row>
    <row r="63" spans="1:64" s="103" customFormat="1" ht="18.75" x14ac:dyDescent="0.3">
      <c r="A63" s="320"/>
      <c r="B63" s="359"/>
      <c r="C63" s="320">
        <v>103</v>
      </c>
      <c r="D63" s="320">
        <v>180</v>
      </c>
      <c r="E63" s="112" t="s">
        <v>228</v>
      </c>
      <c r="F63" s="97">
        <f t="shared" si="0"/>
        <v>0</v>
      </c>
      <c r="G63" s="97">
        <f t="shared" si="1"/>
        <v>0</v>
      </c>
      <c r="H63" s="267"/>
      <c r="I63" s="107"/>
      <c r="J63" s="107"/>
      <c r="K63" s="178"/>
      <c r="L63" s="288">
        <f>L179</f>
        <v>0</v>
      </c>
      <c r="M63" s="168"/>
      <c r="N63" s="113"/>
      <c r="O63" s="110"/>
      <c r="P63" s="110"/>
      <c r="Q63" s="110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</row>
    <row r="64" spans="1:64" s="103" customFormat="1" ht="18.75" hidden="1" customHeight="1" x14ac:dyDescent="0.3">
      <c r="A64" s="320"/>
      <c r="B64" s="359"/>
      <c r="C64" s="320"/>
      <c r="D64" s="320">
        <v>180</v>
      </c>
      <c r="E64" s="112" t="s">
        <v>229</v>
      </c>
      <c r="F64" s="97">
        <f t="shared" si="0"/>
        <v>0</v>
      </c>
      <c r="G64" s="97">
        <f t="shared" si="1"/>
        <v>0</v>
      </c>
      <c r="H64" s="267"/>
      <c r="I64" s="107"/>
      <c r="J64" s="107"/>
      <c r="K64" s="178"/>
      <c r="L64" s="288"/>
      <c r="M64" s="168"/>
      <c r="N64" s="113"/>
      <c r="O64" s="110"/>
      <c r="P64" s="110"/>
      <c r="Q64" s="110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</row>
    <row r="65" spans="1:64" s="103" customFormat="1" ht="18.75" hidden="1" customHeight="1" x14ac:dyDescent="0.3">
      <c r="A65" s="320"/>
      <c r="B65" s="359"/>
      <c r="C65" s="320"/>
      <c r="D65" s="320">
        <v>180</v>
      </c>
      <c r="E65" s="112" t="s">
        <v>229</v>
      </c>
      <c r="F65" s="97">
        <f t="shared" si="0"/>
        <v>0</v>
      </c>
      <c r="G65" s="97">
        <f t="shared" si="1"/>
        <v>0</v>
      </c>
      <c r="H65" s="267"/>
      <c r="I65" s="107"/>
      <c r="J65" s="107"/>
      <c r="K65" s="178"/>
      <c r="L65" s="288"/>
      <c r="M65" s="168"/>
      <c r="N65" s="113"/>
      <c r="O65" s="110"/>
      <c r="P65" s="110"/>
      <c r="Q65" s="110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</row>
    <row r="66" spans="1:64" s="103" customFormat="1" ht="18.75" hidden="1" customHeight="1" x14ac:dyDescent="0.3">
      <c r="A66" s="320"/>
      <c r="B66" s="359"/>
      <c r="C66" s="320"/>
      <c r="D66" s="320">
        <v>180</v>
      </c>
      <c r="E66" s="112" t="s">
        <v>229</v>
      </c>
      <c r="F66" s="97">
        <f t="shared" si="0"/>
        <v>0</v>
      </c>
      <c r="G66" s="97">
        <f t="shared" si="1"/>
        <v>0</v>
      </c>
      <c r="H66" s="267"/>
      <c r="I66" s="107"/>
      <c r="J66" s="107"/>
      <c r="K66" s="178"/>
      <c r="L66" s="288"/>
      <c r="M66" s="168"/>
      <c r="N66" s="113"/>
      <c r="O66" s="110"/>
      <c r="P66" s="110"/>
      <c r="Q66" s="110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</row>
    <row r="67" spans="1:64" s="103" customFormat="1" ht="18.75" hidden="1" customHeight="1" x14ac:dyDescent="0.3">
      <c r="A67" s="320"/>
      <c r="B67" s="359"/>
      <c r="C67" s="320"/>
      <c r="D67" s="320">
        <v>180</v>
      </c>
      <c r="E67" s="112" t="s">
        <v>229</v>
      </c>
      <c r="F67" s="97">
        <f t="shared" si="0"/>
        <v>0</v>
      </c>
      <c r="G67" s="97">
        <f t="shared" si="1"/>
        <v>0</v>
      </c>
      <c r="H67" s="267"/>
      <c r="I67" s="107"/>
      <c r="J67" s="107"/>
      <c r="K67" s="178"/>
      <c r="L67" s="288"/>
      <c r="M67" s="168"/>
      <c r="N67" s="113"/>
      <c r="O67" s="110"/>
      <c r="P67" s="110"/>
      <c r="Q67" s="110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</row>
    <row r="68" spans="1:64" s="103" customFormat="1" ht="18.75" x14ac:dyDescent="0.3">
      <c r="A68" s="320"/>
      <c r="B68" s="360"/>
      <c r="C68" s="320">
        <v>103</v>
      </c>
      <c r="D68" s="320">
        <v>180</v>
      </c>
      <c r="E68" s="112" t="s">
        <v>228</v>
      </c>
      <c r="F68" s="97">
        <f t="shared" si="0"/>
        <v>0</v>
      </c>
      <c r="G68" s="97">
        <f t="shared" si="1"/>
        <v>0</v>
      </c>
      <c r="H68" s="267"/>
      <c r="I68" s="107"/>
      <c r="J68" s="107"/>
      <c r="K68" s="178"/>
      <c r="L68" s="288">
        <f>L187</f>
        <v>0</v>
      </c>
      <c r="M68" s="168"/>
      <c r="N68" s="113"/>
      <c r="O68" s="110"/>
      <c r="P68" s="110"/>
      <c r="Q68" s="110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</row>
    <row r="69" spans="1:64" s="103" customFormat="1" ht="24.75" customHeight="1" x14ac:dyDescent="0.3">
      <c r="A69" s="320"/>
      <c r="B69" s="358" t="s">
        <v>386</v>
      </c>
      <c r="C69" s="320">
        <v>103</v>
      </c>
      <c r="D69" s="320">
        <v>180</v>
      </c>
      <c r="E69" s="112" t="s">
        <v>230</v>
      </c>
      <c r="F69" s="97">
        <f t="shared" si="0"/>
        <v>0</v>
      </c>
      <c r="G69" s="97">
        <f t="shared" si="1"/>
        <v>0</v>
      </c>
      <c r="H69" s="267"/>
      <c r="I69" s="107"/>
      <c r="J69" s="107"/>
      <c r="K69" s="178"/>
      <c r="L69" s="288">
        <f>L180</f>
        <v>0</v>
      </c>
      <c r="M69" s="168"/>
      <c r="N69" s="113"/>
      <c r="O69" s="110"/>
      <c r="P69" s="110"/>
      <c r="Q69" s="110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</row>
    <row r="70" spans="1:64" s="103" customFormat="1" ht="28.5" customHeight="1" x14ac:dyDescent="0.3">
      <c r="A70" s="320"/>
      <c r="B70" s="359"/>
      <c r="C70" s="320">
        <v>103</v>
      </c>
      <c r="D70" s="320">
        <v>180</v>
      </c>
      <c r="E70" s="112" t="s">
        <v>231</v>
      </c>
      <c r="F70" s="97">
        <f t="shared" si="0"/>
        <v>0</v>
      </c>
      <c r="G70" s="97">
        <f t="shared" si="1"/>
        <v>0</v>
      </c>
      <c r="H70" s="270"/>
      <c r="I70" s="161"/>
      <c r="J70" s="161"/>
      <c r="K70" s="311"/>
      <c r="L70" s="288">
        <f>L183</f>
        <v>0</v>
      </c>
      <c r="M70" s="173"/>
      <c r="N70" s="110"/>
      <c r="O70" s="110"/>
      <c r="P70" s="110"/>
      <c r="Q70" s="110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</row>
    <row r="71" spans="1:64" s="103" customFormat="1" ht="18.75" hidden="1" customHeight="1" x14ac:dyDescent="0.3">
      <c r="A71" s="320"/>
      <c r="B71" s="359"/>
      <c r="C71" s="320"/>
      <c r="D71" s="320">
        <v>180</v>
      </c>
      <c r="E71" s="112" t="s">
        <v>229</v>
      </c>
      <c r="F71" s="97">
        <f t="shared" si="0"/>
        <v>0</v>
      </c>
      <c r="G71" s="97">
        <f t="shared" si="1"/>
        <v>0</v>
      </c>
      <c r="H71" s="267"/>
      <c r="I71" s="107"/>
      <c r="J71" s="107"/>
      <c r="K71" s="178"/>
      <c r="L71" s="289"/>
      <c r="M71" s="109"/>
      <c r="N71" s="110"/>
      <c r="O71" s="110"/>
      <c r="P71" s="110"/>
      <c r="Q71" s="110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</row>
    <row r="72" spans="1:64" s="103" customFormat="1" ht="18.75" hidden="1" customHeight="1" x14ac:dyDescent="0.3">
      <c r="A72" s="320"/>
      <c r="B72" s="359"/>
      <c r="C72" s="320"/>
      <c r="D72" s="320">
        <v>180</v>
      </c>
      <c r="E72" s="112" t="s">
        <v>229</v>
      </c>
      <c r="F72" s="97">
        <f t="shared" si="0"/>
        <v>0</v>
      </c>
      <c r="G72" s="97">
        <f t="shared" si="1"/>
        <v>0</v>
      </c>
      <c r="H72" s="267"/>
      <c r="I72" s="107"/>
      <c r="J72" s="107"/>
      <c r="K72" s="178"/>
      <c r="L72" s="288"/>
      <c r="M72" s="168"/>
      <c r="N72" s="110"/>
      <c r="O72" s="110"/>
      <c r="P72" s="110"/>
      <c r="Q72" s="110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</row>
    <row r="73" spans="1:64" s="103" customFormat="1" ht="18.75" hidden="1" customHeight="1" x14ac:dyDescent="0.3">
      <c r="A73" s="320"/>
      <c r="B73" s="359"/>
      <c r="C73" s="320"/>
      <c r="D73" s="320">
        <v>180</v>
      </c>
      <c r="E73" s="112" t="s">
        <v>229</v>
      </c>
      <c r="F73" s="97">
        <f t="shared" si="0"/>
        <v>0</v>
      </c>
      <c r="G73" s="97">
        <f t="shared" si="1"/>
        <v>0</v>
      </c>
      <c r="H73" s="267"/>
      <c r="I73" s="107"/>
      <c r="J73" s="107"/>
      <c r="K73" s="178"/>
      <c r="L73" s="289"/>
      <c r="M73" s="109"/>
      <c r="N73" s="110"/>
      <c r="O73" s="110"/>
      <c r="P73" s="110"/>
      <c r="Q73" s="110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</row>
    <row r="74" spans="1:64" s="103" customFormat="1" ht="25.5" customHeight="1" thickBot="1" x14ac:dyDescent="0.35">
      <c r="A74" s="320"/>
      <c r="B74" s="360"/>
      <c r="C74" s="320">
        <v>103</v>
      </c>
      <c r="D74" s="320">
        <v>180</v>
      </c>
      <c r="E74" s="112" t="s">
        <v>230</v>
      </c>
      <c r="F74" s="97">
        <f t="shared" si="0"/>
        <v>0</v>
      </c>
      <c r="G74" s="97">
        <f t="shared" si="1"/>
        <v>0</v>
      </c>
      <c r="H74" s="267"/>
      <c r="I74" s="107"/>
      <c r="J74" s="107"/>
      <c r="K74" s="178"/>
      <c r="L74" s="288">
        <f>L174</f>
        <v>0</v>
      </c>
      <c r="M74" s="168"/>
      <c r="N74" s="110"/>
      <c r="O74" s="110"/>
      <c r="P74" s="110"/>
      <c r="Q74" s="110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</row>
    <row r="75" spans="1:64" ht="19.5" hidden="1" customHeight="1" thickBot="1" x14ac:dyDescent="0.35">
      <c r="A75" s="323"/>
      <c r="B75" s="174"/>
      <c r="C75" s="323"/>
      <c r="D75" s="323"/>
      <c r="E75" s="175"/>
      <c r="F75" s="97">
        <f t="shared" si="0"/>
        <v>0</v>
      </c>
      <c r="G75" s="97">
        <f t="shared" si="1"/>
        <v>0</v>
      </c>
      <c r="H75" s="267"/>
      <c r="I75" s="178"/>
      <c r="J75" s="178"/>
      <c r="K75" s="178"/>
      <c r="L75" s="289"/>
      <c r="M75" s="180"/>
      <c r="N75" s="181"/>
      <c r="O75" s="181"/>
      <c r="P75" s="181"/>
      <c r="Q75" s="181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9.5" hidden="1" customHeight="1" thickBot="1" x14ac:dyDescent="0.35">
      <c r="A76" s="323"/>
      <c r="B76" s="174"/>
      <c r="C76" s="323"/>
      <c r="D76" s="323"/>
      <c r="E76" s="175"/>
      <c r="F76" s="97">
        <f t="shared" ref="F76:F110" si="2">G76+L76</f>
        <v>0</v>
      </c>
      <c r="G76" s="97">
        <f t="shared" ref="G76:G110" si="3">H76+I76+J76+K76</f>
        <v>0</v>
      </c>
      <c r="H76" s="267"/>
      <c r="I76" s="178"/>
      <c r="J76" s="178"/>
      <c r="K76" s="178"/>
      <c r="L76" s="289"/>
      <c r="M76" s="180"/>
      <c r="N76" s="181"/>
      <c r="O76" s="181"/>
      <c r="P76" s="181"/>
      <c r="Q76" s="181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19.5" hidden="1" customHeight="1" thickBot="1" x14ac:dyDescent="0.35">
      <c r="A77" s="352"/>
      <c r="B77" s="174"/>
      <c r="C77" s="323"/>
      <c r="D77" s="323"/>
      <c r="E77" s="175"/>
      <c r="F77" s="97">
        <f t="shared" si="2"/>
        <v>0</v>
      </c>
      <c r="G77" s="97">
        <f t="shared" si="3"/>
        <v>0</v>
      </c>
      <c r="H77" s="267"/>
      <c r="I77" s="178"/>
      <c r="J77" s="178"/>
      <c r="K77" s="178"/>
      <c r="L77" s="289"/>
      <c r="M77" s="180"/>
      <c r="N77" s="181"/>
      <c r="O77" s="181"/>
      <c r="P77" s="181"/>
      <c r="Q77" s="181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ht="19.5" hidden="1" customHeight="1" thickBot="1" x14ac:dyDescent="0.35">
      <c r="A78" s="352"/>
      <c r="B78" s="174"/>
      <c r="C78" s="323"/>
      <c r="D78" s="323"/>
      <c r="E78" s="175"/>
      <c r="F78" s="97">
        <f t="shared" si="2"/>
        <v>0</v>
      </c>
      <c r="G78" s="97">
        <f t="shared" si="3"/>
        <v>0</v>
      </c>
      <c r="H78" s="267"/>
      <c r="I78" s="178"/>
      <c r="J78" s="178"/>
      <c r="K78" s="178"/>
      <c r="L78" s="289"/>
      <c r="M78" s="180"/>
      <c r="N78" s="181"/>
      <c r="O78" s="181"/>
      <c r="P78" s="181"/>
      <c r="Q78" s="181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19.5" hidden="1" customHeight="1" thickBot="1" x14ac:dyDescent="0.35">
      <c r="A79" s="323"/>
      <c r="B79" s="174"/>
      <c r="C79" s="323"/>
      <c r="D79" s="323"/>
      <c r="E79" s="175"/>
      <c r="F79" s="97">
        <f t="shared" si="2"/>
        <v>0</v>
      </c>
      <c r="G79" s="97">
        <f t="shared" si="3"/>
        <v>0</v>
      </c>
      <c r="H79" s="267"/>
      <c r="I79" s="178"/>
      <c r="J79" s="178"/>
      <c r="K79" s="178"/>
      <c r="L79" s="289"/>
      <c r="M79" s="180"/>
      <c r="N79" s="181"/>
      <c r="O79" s="181"/>
      <c r="P79" s="181"/>
      <c r="Q79" s="181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19.5" hidden="1" customHeight="1" thickBot="1" x14ac:dyDescent="0.35">
      <c r="A80" s="52"/>
      <c r="B80" s="53"/>
      <c r="C80" s="52"/>
      <c r="D80" s="52"/>
      <c r="E80" s="54"/>
      <c r="F80" s="97">
        <f t="shared" si="2"/>
        <v>0</v>
      </c>
      <c r="G80" s="97">
        <f t="shared" si="3"/>
        <v>0</v>
      </c>
      <c r="H80" s="268"/>
      <c r="I80" s="183"/>
      <c r="J80" s="183"/>
      <c r="K80" s="183"/>
      <c r="L80" s="299"/>
      <c r="M80" s="57"/>
      <c r="N80" s="185"/>
      <c r="O80" s="185"/>
      <c r="P80" s="185"/>
      <c r="Q80" s="185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ht="38.25" thickBot="1" x14ac:dyDescent="0.35">
      <c r="A81" s="78"/>
      <c r="B81" s="79" t="s">
        <v>232</v>
      </c>
      <c r="C81" s="80">
        <v>102</v>
      </c>
      <c r="D81" s="80">
        <v>180</v>
      </c>
      <c r="E81" s="81" t="s">
        <v>196</v>
      </c>
      <c r="F81" s="97">
        <f t="shared" si="2"/>
        <v>1529</v>
      </c>
      <c r="G81" s="97">
        <f t="shared" si="3"/>
        <v>0</v>
      </c>
      <c r="H81" s="262">
        <f>H82+H89</f>
        <v>0</v>
      </c>
      <c r="I81" s="84"/>
      <c r="J81" s="84"/>
      <c r="K81" s="84"/>
      <c r="L81" s="298">
        <f>L82+L83+L84+L85+L86+L87+L89+L90+L91+L88</f>
        <v>1529</v>
      </c>
      <c r="M81" s="145"/>
      <c r="N81" s="146"/>
      <c r="O81" s="146"/>
      <c r="P81" s="146"/>
      <c r="Q81" s="147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s="103" customFormat="1" ht="27" customHeight="1" x14ac:dyDescent="0.3">
      <c r="A82" s="366"/>
      <c r="B82" s="371" t="s">
        <v>387</v>
      </c>
      <c r="C82" s="324">
        <v>102</v>
      </c>
      <c r="D82" s="324">
        <v>180</v>
      </c>
      <c r="E82" s="186" t="s">
        <v>233</v>
      </c>
      <c r="F82" s="97">
        <f t="shared" si="2"/>
        <v>91</v>
      </c>
      <c r="G82" s="97">
        <f t="shared" si="3"/>
        <v>0</v>
      </c>
      <c r="H82" s="265"/>
      <c r="I82" s="98"/>
      <c r="J82" s="98"/>
      <c r="K82" s="92"/>
      <c r="L82" s="301">
        <f>L191</f>
        <v>91</v>
      </c>
      <c r="M82" s="100"/>
      <c r="N82" s="101"/>
      <c r="O82" s="101"/>
      <c r="P82" s="101"/>
      <c r="Q82" s="101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</row>
    <row r="83" spans="1:64" s="103" customFormat="1" ht="27.75" customHeight="1" x14ac:dyDescent="0.3">
      <c r="A83" s="353"/>
      <c r="B83" s="372"/>
      <c r="C83" s="320">
        <v>102</v>
      </c>
      <c r="D83" s="320">
        <v>180</v>
      </c>
      <c r="E83" s="187" t="s">
        <v>234</v>
      </c>
      <c r="F83" s="97">
        <f t="shared" si="2"/>
        <v>155</v>
      </c>
      <c r="G83" s="97">
        <f t="shared" si="3"/>
        <v>0</v>
      </c>
      <c r="H83" s="267"/>
      <c r="I83" s="107"/>
      <c r="J83" s="107"/>
      <c r="K83" s="178"/>
      <c r="L83" s="289">
        <f>L195</f>
        <v>155</v>
      </c>
      <c r="M83" s="109"/>
      <c r="N83" s="110"/>
      <c r="O83" s="110"/>
      <c r="P83" s="110"/>
      <c r="Q83" s="110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</row>
    <row r="84" spans="1:64" s="103" customFormat="1" ht="27.75" customHeight="1" x14ac:dyDescent="0.3">
      <c r="A84" s="353"/>
      <c r="B84" s="372"/>
      <c r="C84" s="320">
        <v>102</v>
      </c>
      <c r="D84" s="320">
        <v>180</v>
      </c>
      <c r="E84" s="187" t="s">
        <v>235</v>
      </c>
      <c r="F84" s="97">
        <f t="shared" si="2"/>
        <v>157</v>
      </c>
      <c r="G84" s="97">
        <f t="shared" si="3"/>
        <v>0</v>
      </c>
      <c r="H84" s="267"/>
      <c r="I84" s="107"/>
      <c r="J84" s="107"/>
      <c r="K84" s="178"/>
      <c r="L84" s="289">
        <f>L196</f>
        <v>157</v>
      </c>
      <c r="M84" s="109"/>
      <c r="N84" s="110"/>
      <c r="O84" s="110"/>
      <c r="P84" s="110"/>
      <c r="Q84" s="110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</row>
    <row r="85" spans="1:64" s="103" customFormat="1" ht="27.75" customHeight="1" x14ac:dyDescent="0.3">
      <c r="A85" s="353"/>
      <c r="B85" s="372"/>
      <c r="C85" s="320">
        <v>102</v>
      </c>
      <c r="D85" s="320">
        <v>180</v>
      </c>
      <c r="E85" s="187" t="s">
        <v>236</v>
      </c>
      <c r="F85" s="97">
        <f t="shared" si="2"/>
        <v>1126</v>
      </c>
      <c r="G85" s="97">
        <f t="shared" si="3"/>
        <v>0</v>
      </c>
      <c r="H85" s="267"/>
      <c r="I85" s="107"/>
      <c r="J85" s="107"/>
      <c r="K85" s="178"/>
      <c r="L85" s="289">
        <f>L200</f>
        <v>1126</v>
      </c>
      <c r="M85" s="109"/>
      <c r="N85" s="110"/>
      <c r="O85" s="110"/>
      <c r="P85" s="110"/>
      <c r="Q85" s="110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</row>
    <row r="86" spans="1:64" s="103" customFormat="1" ht="30" customHeight="1" x14ac:dyDescent="0.3">
      <c r="A86" s="353"/>
      <c r="B86" s="372"/>
      <c r="C86" s="320">
        <v>102</v>
      </c>
      <c r="D86" s="320">
        <v>180</v>
      </c>
      <c r="E86" s="187" t="s">
        <v>237</v>
      </c>
      <c r="F86" s="97">
        <f t="shared" si="2"/>
        <v>0</v>
      </c>
      <c r="G86" s="97">
        <f t="shared" si="3"/>
        <v>0</v>
      </c>
      <c r="H86" s="267"/>
      <c r="I86" s="107"/>
      <c r="J86" s="107"/>
      <c r="K86" s="178"/>
      <c r="L86" s="289">
        <f>L201</f>
        <v>0</v>
      </c>
      <c r="M86" s="109"/>
      <c r="N86" s="110"/>
      <c r="O86" s="110"/>
      <c r="P86" s="110"/>
      <c r="Q86" s="110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</row>
    <row r="87" spans="1:64" s="103" customFormat="1" ht="28.5" customHeight="1" x14ac:dyDescent="0.3">
      <c r="A87" s="353"/>
      <c r="B87" s="372"/>
      <c r="C87" s="320">
        <v>102</v>
      </c>
      <c r="D87" s="320">
        <v>180</v>
      </c>
      <c r="E87" s="112" t="s">
        <v>238</v>
      </c>
      <c r="F87" s="97">
        <f t="shared" si="2"/>
        <v>0</v>
      </c>
      <c r="G87" s="97">
        <f t="shared" si="3"/>
        <v>0</v>
      </c>
      <c r="H87" s="267"/>
      <c r="I87" s="107"/>
      <c r="J87" s="107"/>
      <c r="K87" s="178"/>
      <c r="L87" s="289">
        <f>L202</f>
        <v>0</v>
      </c>
      <c r="M87" s="109"/>
      <c r="N87" s="110"/>
      <c r="O87" s="110"/>
      <c r="P87" s="110"/>
      <c r="Q87" s="110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</row>
    <row r="88" spans="1:64" s="103" customFormat="1" ht="28.5" customHeight="1" x14ac:dyDescent="0.3">
      <c r="A88" s="353"/>
      <c r="B88" s="372"/>
      <c r="C88" s="320">
        <v>102</v>
      </c>
      <c r="D88" s="320">
        <v>180</v>
      </c>
      <c r="E88" s="112" t="s">
        <v>239</v>
      </c>
      <c r="F88" s="97">
        <f t="shared" si="2"/>
        <v>0</v>
      </c>
      <c r="G88" s="97">
        <f t="shared" si="3"/>
        <v>0</v>
      </c>
      <c r="H88" s="267"/>
      <c r="I88" s="107"/>
      <c r="J88" s="107"/>
      <c r="K88" s="178"/>
      <c r="L88" s="289">
        <f>L203</f>
        <v>0</v>
      </c>
      <c r="M88" s="109"/>
      <c r="N88" s="110"/>
      <c r="O88" s="110"/>
      <c r="P88" s="110"/>
      <c r="Q88" s="110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</row>
    <row r="89" spans="1:64" s="103" customFormat="1" ht="27.75" customHeight="1" x14ac:dyDescent="0.3">
      <c r="A89" s="353"/>
      <c r="B89" s="372"/>
      <c r="C89" s="320">
        <v>102</v>
      </c>
      <c r="D89" s="320">
        <v>180</v>
      </c>
      <c r="E89" s="187" t="s">
        <v>240</v>
      </c>
      <c r="F89" s="97">
        <f t="shared" si="2"/>
        <v>0</v>
      </c>
      <c r="G89" s="97">
        <f t="shared" si="3"/>
        <v>0</v>
      </c>
      <c r="H89" s="267"/>
      <c r="I89" s="107"/>
      <c r="J89" s="107"/>
      <c r="K89" s="178"/>
      <c r="L89" s="289">
        <f>L192+L197</f>
        <v>0</v>
      </c>
      <c r="M89" s="109"/>
      <c r="N89" s="110"/>
      <c r="O89" s="110"/>
      <c r="P89" s="110"/>
      <c r="Q89" s="110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</row>
    <row r="90" spans="1:64" s="103" customFormat="1" ht="30" customHeight="1" x14ac:dyDescent="0.3">
      <c r="A90" s="353"/>
      <c r="B90" s="372"/>
      <c r="C90" s="320">
        <v>102</v>
      </c>
      <c r="D90" s="320">
        <v>180</v>
      </c>
      <c r="E90" s="187" t="s">
        <v>241</v>
      </c>
      <c r="F90" s="97">
        <f t="shared" si="2"/>
        <v>0</v>
      </c>
      <c r="G90" s="97">
        <f t="shared" si="3"/>
        <v>0</v>
      </c>
      <c r="H90" s="267"/>
      <c r="I90" s="107"/>
      <c r="J90" s="107"/>
      <c r="K90" s="178"/>
      <c r="L90" s="289">
        <f>L193+L198</f>
        <v>0</v>
      </c>
      <c r="M90" s="109"/>
      <c r="N90" s="110"/>
      <c r="O90" s="110"/>
      <c r="P90" s="110"/>
      <c r="Q90" s="110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</row>
    <row r="91" spans="1:64" s="103" customFormat="1" ht="30" customHeight="1" thickBot="1" x14ac:dyDescent="0.35">
      <c r="A91" s="362"/>
      <c r="B91" s="373"/>
      <c r="C91" s="318">
        <v>102</v>
      </c>
      <c r="D91" s="318">
        <v>180</v>
      </c>
      <c r="E91" s="188" t="s">
        <v>242</v>
      </c>
      <c r="F91" s="97">
        <f t="shared" si="2"/>
        <v>0</v>
      </c>
      <c r="G91" s="97">
        <f t="shared" si="3"/>
        <v>0</v>
      </c>
      <c r="H91" s="268"/>
      <c r="I91" s="119"/>
      <c r="J91" s="119"/>
      <c r="K91" s="183"/>
      <c r="L91" s="299">
        <f>L194+L199</f>
        <v>0</v>
      </c>
      <c r="M91" s="121"/>
      <c r="N91" s="122"/>
      <c r="O91" s="122"/>
      <c r="P91" s="122"/>
      <c r="Q91" s="12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</row>
    <row r="92" spans="1:64" ht="57" thickBot="1" x14ac:dyDescent="0.35">
      <c r="A92" s="78"/>
      <c r="B92" s="79" t="s">
        <v>243</v>
      </c>
      <c r="C92" s="80">
        <v>102</v>
      </c>
      <c r="D92" s="80">
        <v>180</v>
      </c>
      <c r="E92" s="143" t="s">
        <v>196</v>
      </c>
      <c r="F92" s="97">
        <f t="shared" si="2"/>
        <v>8000</v>
      </c>
      <c r="G92" s="97">
        <f t="shared" si="3"/>
        <v>0</v>
      </c>
      <c r="H92" s="262">
        <f>H93+H94+H96+H95</f>
        <v>0</v>
      </c>
      <c r="I92" s="84"/>
      <c r="J92" s="84"/>
      <c r="K92" s="84"/>
      <c r="L92" s="298">
        <f>L93+L94+L96+L95</f>
        <v>8000</v>
      </c>
      <c r="M92" s="145"/>
      <c r="N92" s="146"/>
      <c r="O92" s="146"/>
      <c r="P92" s="146"/>
      <c r="Q92" s="147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s="103" customFormat="1" ht="37.5" customHeight="1" x14ac:dyDescent="0.3">
      <c r="A93" s="366"/>
      <c r="B93" s="360" t="s">
        <v>388</v>
      </c>
      <c r="C93" s="366">
        <v>102</v>
      </c>
      <c r="D93" s="324">
        <v>180</v>
      </c>
      <c r="E93" s="156" t="s">
        <v>244</v>
      </c>
      <c r="F93" s="97">
        <f t="shared" si="2"/>
        <v>0</v>
      </c>
      <c r="G93" s="97">
        <f t="shared" si="3"/>
        <v>0</v>
      </c>
      <c r="H93" s="265"/>
      <c r="I93" s="98"/>
      <c r="J93" s="98"/>
      <c r="K93" s="92"/>
      <c r="L93" s="301">
        <f>L206</f>
        <v>0</v>
      </c>
      <c r="M93" s="100"/>
      <c r="N93" s="101"/>
      <c r="O93" s="101"/>
      <c r="P93" s="101"/>
      <c r="Q93" s="101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</row>
    <row r="94" spans="1:64" s="103" customFormat="1" ht="38.25" customHeight="1" x14ac:dyDescent="0.3">
      <c r="A94" s="353"/>
      <c r="B94" s="367"/>
      <c r="C94" s="353"/>
      <c r="D94" s="320">
        <v>180</v>
      </c>
      <c r="E94" s="112" t="s">
        <v>245</v>
      </c>
      <c r="F94" s="97">
        <f t="shared" si="2"/>
        <v>0</v>
      </c>
      <c r="G94" s="97">
        <f t="shared" si="3"/>
        <v>0</v>
      </c>
      <c r="H94" s="267"/>
      <c r="I94" s="107"/>
      <c r="J94" s="107"/>
      <c r="K94" s="178"/>
      <c r="L94" s="289">
        <f>L209</f>
        <v>0</v>
      </c>
      <c r="M94" s="109"/>
      <c r="N94" s="110"/>
      <c r="O94" s="110"/>
      <c r="P94" s="110"/>
      <c r="Q94" s="110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</row>
    <row r="95" spans="1:64" s="103" customFormat="1" ht="38.25" customHeight="1" x14ac:dyDescent="0.3">
      <c r="A95" s="362"/>
      <c r="B95" s="358"/>
      <c r="C95" s="362"/>
      <c r="D95" s="318">
        <v>180</v>
      </c>
      <c r="E95" s="112" t="s">
        <v>246</v>
      </c>
      <c r="F95" s="97">
        <f t="shared" si="2"/>
        <v>8000</v>
      </c>
      <c r="G95" s="97">
        <f t="shared" si="3"/>
        <v>0</v>
      </c>
      <c r="H95" s="268"/>
      <c r="I95" s="119"/>
      <c r="J95" s="119"/>
      <c r="K95" s="183"/>
      <c r="L95" s="299">
        <f>L208</f>
        <v>8000</v>
      </c>
      <c r="M95" s="121"/>
      <c r="N95" s="122"/>
      <c r="O95" s="122"/>
      <c r="P95" s="122"/>
      <c r="Q95" s="12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</row>
    <row r="96" spans="1:64" s="103" customFormat="1" ht="38.25" customHeight="1" thickBot="1" x14ac:dyDescent="0.35">
      <c r="A96" s="362"/>
      <c r="B96" s="358"/>
      <c r="C96" s="362"/>
      <c r="D96" s="318">
        <v>180</v>
      </c>
      <c r="E96" s="112" t="s">
        <v>247</v>
      </c>
      <c r="F96" s="97">
        <f t="shared" si="2"/>
        <v>0</v>
      </c>
      <c r="G96" s="97">
        <f t="shared" si="3"/>
        <v>0</v>
      </c>
      <c r="H96" s="268"/>
      <c r="I96" s="119"/>
      <c r="J96" s="119"/>
      <c r="K96" s="183"/>
      <c r="L96" s="299">
        <f>L207</f>
        <v>0</v>
      </c>
      <c r="M96" s="121"/>
      <c r="N96" s="122"/>
      <c r="O96" s="122"/>
      <c r="P96" s="122"/>
      <c r="Q96" s="12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</row>
    <row r="97" spans="1:64" ht="19.5" thickBot="1" x14ac:dyDescent="0.35">
      <c r="A97" s="78"/>
      <c r="B97" s="79" t="s">
        <v>248</v>
      </c>
      <c r="C97" s="80" t="s">
        <v>196</v>
      </c>
      <c r="D97" s="80">
        <v>180</v>
      </c>
      <c r="E97" s="143" t="s">
        <v>196</v>
      </c>
      <c r="F97" s="97">
        <f t="shared" si="2"/>
        <v>4755</v>
      </c>
      <c r="G97" s="97">
        <f t="shared" si="3"/>
        <v>0</v>
      </c>
      <c r="H97" s="262">
        <f>H101</f>
        <v>0</v>
      </c>
      <c r="I97" s="84"/>
      <c r="J97" s="84"/>
      <c r="K97" s="84"/>
      <c r="L97" s="298">
        <f>L102+L103+L104+L105</f>
        <v>4755</v>
      </c>
      <c r="M97" s="145"/>
      <c r="N97" s="146"/>
      <c r="O97" s="146"/>
      <c r="P97" s="146"/>
      <c r="Q97" s="147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8" spans="1:64" ht="18.75" hidden="1" customHeight="1" x14ac:dyDescent="0.3">
      <c r="A98" s="88"/>
      <c r="B98" s="89" t="s">
        <v>249</v>
      </c>
      <c r="C98" s="88">
        <v>104</v>
      </c>
      <c r="D98" s="88">
        <v>180</v>
      </c>
      <c r="E98" s="189" t="s">
        <v>250</v>
      </c>
      <c r="F98" s="97" t="e">
        <f t="shared" si="2"/>
        <v>#REF!</v>
      </c>
      <c r="G98" s="97" t="e">
        <f t="shared" si="3"/>
        <v>#REF!</v>
      </c>
      <c r="H98" s="265"/>
      <c r="I98" s="92"/>
      <c r="J98" s="92"/>
      <c r="K98" s="92" t="e">
        <f>#REF!</f>
        <v>#REF!</v>
      </c>
      <c r="L98" s="301"/>
      <c r="M98" s="94"/>
      <c r="N98" s="95"/>
      <c r="O98" s="95"/>
      <c r="P98" s="95"/>
      <c r="Q98" s="95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64" ht="18.75" hidden="1" customHeight="1" x14ac:dyDescent="0.3">
      <c r="A99" s="323" t="s">
        <v>251</v>
      </c>
      <c r="B99" s="174" t="s">
        <v>252</v>
      </c>
      <c r="C99" s="323">
        <v>96</v>
      </c>
      <c r="D99" s="323">
        <v>620</v>
      </c>
      <c r="E99" s="180"/>
      <c r="F99" s="97">
        <f t="shared" si="2"/>
        <v>0</v>
      </c>
      <c r="G99" s="97">
        <f t="shared" si="3"/>
        <v>0</v>
      </c>
      <c r="H99" s="267"/>
      <c r="I99" s="178"/>
      <c r="J99" s="178"/>
      <c r="K99" s="178"/>
      <c r="L99" s="289"/>
      <c r="M99" s="180"/>
      <c r="N99" s="181"/>
      <c r="O99" s="181"/>
      <c r="P99" s="181"/>
      <c r="Q99" s="181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 ht="37.5" hidden="1" customHeight="1" x14ac:dyDescent="0.3">
      <c r="A100" s="323" t="s">
        <v>253</v>
      </c>
      <c r="B100" s="174" t="s">
        <v>254</v>
      </c>
      <c r="C100" s="323"/>
      <c r="D100" s="323"/>
      <c r="E100" s="175"/>
      <c r="F100" s="97">
        <f t="shared" si="2"/>
        <v>0</v>
      </c>
      <c r="G100" s="97">
        <f t="shared" si="3"/>
        <v>0</v>
      </c>
      <c r="H100" s="267"/>
      <c r="I100" s="178"/>
      <c r="J100" s="178"/>
      <c r="K100" s="178"/>
      <c r="L100" s="289"/>
      <c r="M100" s="180"/>
      <c r="N100" s="181"/>
      <c r="O100" s="181"/>
      <c r="P100" s="181"/>
      <c r="Q100" s="181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 s="103" customFormat="1" ht="81" customHeight="1" x14ac:dyDescent="0.3">
      <c r="A101" s="320"/>
      <c r="B101" s="332" t="s">
        <v>389</v>
      </c>
      <c r="C101" s="320">
        <v>101</v>
      </c>
      <c r="D101" s="320">
        <v>180</v>
      </c>
      <c r="E101" s="112" t="s">
        <v>255</v>
      </c>
      <c r="F101" s="97">
        <f t="shared" si="2"/>
        <v>0</v>
      </c>
      <c r="G101" s="97">
        <f t="shared" si="3"/>
        <v>0</v>
      </c>
      <c r="H101" s="271">
        <f>H225</f>
        <v>0</v>
      </c>
      <c r="I101" s="113"/>
      <c r="J101" s="113"/>
      <c r="K101" s="177"/>
      <c r="L101" s="305"/>
      <c r="M101" s="109"/>
      <c r="N101" s="110"/>
      <c r="O101" s="110"/>
      <c r="P101" s="110"/>
      <c r="Q101" s="110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</row>
    <row r="102" spans="1:64" s="103" customFormat="1" ht="75" x14ac:dyDescent="0.3">
      <c r="A102" s="320"/>
      <c r="B102" s="332" t="s">
        <v>390</v>
      </c>
      <c r="C102" s="320">
        <v>102</v>
      </c>
      <c r="D102" s="320">
        <v>180</v>
      </c>
      <c r="E102" s="112" t="s">
        <v>256</v>
      </c>
      <c r="F102" s="97">
        <f t="shared" si="2"/>
        <v>0</v>
      </c>
      <c r="G102" s="97">
        <f t="shared" si="3"/>
        <v>0</v>
      </c>
      <c r="H102" s="271"/>
      <c r="I102" s="113"/>
      <c r="J102" s="113"/>
      <c r="K102" s="177"/>
      <c r="L102" s="305">
        <f>L218</f>
        <v>0</v>
      </c>
      <c r="M102" s="109"/>
      <c r="N102" s="110"/>
      <c r="O102" s="110"/>
      <c r="P102" s="110"/>
      <c r="Q102" s="110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</row>
    <row r="103" spans="1:64" s="103" customFormat="1" ht="18.75" x14ac:dyDescent="0.3">
      <c r="A103" s="320"/>
      <c r="B103" s="354" t="s">
        <v>391</v>
      </c>
      <c r="C103" s="320">
        <v>102</v>
      </c>
      <c r="D103" s="320">
        <v>180</v>
      </c>
      <c r="E103" s="112" t="s">
        <v>257</v>
      </c>
      <c r="F103" s="97">
        <f t="shared" si="2"/>
        <v>3793</v>
      </c>
      <c r="G103" s="97">
        <f t="shared" si="3"/>
        <v>0</v>
      </c>
      <c r="H103" s="271"/>
      <c r="I103" s="113"/>
      <c r="J103" s="113"/>
      <c r="K103" s="177"/>
      <c r="L103" s="305">
        <f>L212</f>
        <v>3793</v>
      </c>
      <c r="M103" s="109"/>
      <c r="N103" s="110"/>
      <c r="O103" s="110"/>
      <c r="P103" s="110"/>
      <c r="Q103" s="110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</row>
    <row r="104" spans="1:64" s="103" customFormat="1" ht="18.75" x14ac:dyDescent="0.3">
      <c r="A104" s="320"/>
      <c r="B104" s="355"/>
      <c r="C104" s="320">
        <v>102</v>
      </c>
      <c r="D104" s="320">
        <v>180</v>
      </c>
      <c r="E104" s="112" t="s">
        <v>258</v>
      </c>
      <c r="F104" s="97">
        <f t="shared" si="2"/>
        <v>962</v>
      </c>
      <c r="G104" s="97">
        <f t="shared" si="3"/>
        <v>0</v>
      </c>
      <c r="H104" s="271"/>
      <c r="I104" s="113"/>
      <c r="J104" s="113"/>
      <c r="K104" s="177"/>
      <c r="L104" s="305">
        <f>L213</f>
        <v>962</v>
      </c>
      <c r="M104" s="109"/>
      <c r="N104" s="110"/>
      <c r="O104" s="110"/>
      <c r="P104" s="110"/>
      <c r="Q104" s="110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</row>
    <row r="105" spans="1:64" s="103" customFormat="1" ht="19.5" thickBot="1" x14ac:dyDescent="0.35">
      <c r="A105" s="318"/>
      <c r="B105" s="357"/>
      <c r="C105" s="318">
        <v>102</v>
      </c>
      <c r="D105" s="318">
        <v>180</v>
      </c>
      <c r="E105" s="190" t="s">
        <v>259</v>
      </c>
      <c r="F105" s="97">
        <f t="shared" si="2"/>
        <v>0</v>
      </c>
      <c r="G105" s="97">
        <f t="shared" si="3"/>
        <v>0</v>
      </c>
      <c r="H105" s="272"/>
      <c r="I105" s="118"/>
      <c r="J105" s="118"/>
      <c r="K105" s="182"/>
      <c r="L105" s="306">
        <f>L214</f>
        <v>0</v>
      </c>
      <c r="M105" s="121"/>
      <c r="N105" s="122"/>
      <c r="O105" s="122"/>
      <c r="P105" s="122"/>
      <c r="Q105" s="12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</row>
    <row r="106" spans="1:64" s="67" customFormat="1" ht="27" customHeight="1" thickBot="1" x14ac:dyDescent="0.35">
      <c r="A106" s="151"/>
      <c r="B106" s="142" t="s">
        <v>260</v>
      </c>
      <c r="C106" s="80" t="s">
        <v>196</v>
      </c>
      <c r="D106" s="80" t="s">
        <v>196</v>
      </c>
      <c r="E106" s="143" t="s">
        <v>196</v>
      </c>
      <c r="F106" s="97">
        <f t="shared" si="2"/>
        <v>2221</v>
      </c>
      <c r="G106" s="97">
        <f t="shared" si="3"/>
        <v>2221</v>
      </c>
      <c r="H106" s="273"/>
      <c r="I106" s="82">
        <f>I107</f>
        <v>1700</v>
      </c>
      <c r="J106" s="82">
        <f>J109</f>
        <v>170</v>
      </c>
      <c r="K106" s="82">
        <f>K108+K110</f>
        <v>351</v>
      </c>
      <c r="L106" s="293"/>
      <c r="M106" s="152"/>
      <c r="N106" s="153"/>
      <c r="O106" s="153"/>
      <c r="P106" s="153"/>
      <c r="Q106" s="154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</row>
    <row r="107" spans="1:64" s="103" customFormat="1" ht="18.75" x14ac:dyDescent="0.3">
      <c r="A107" s="324"/>
      <c r="B107" s="149" t="s">
        <v>261</v>
      </c>
      <c r="C107" s="324">
        <v>104</v>
      </c>
      <c r="D107" s="324">
        <v>130</v>
      </c>
      <c r="E107" s="192" t="s">
        <v>262</v>
      </c>
      <c r="F107" s="97">
        <f t="shared" si="2"/>
        <v>1700</v>
      </c>
      <c r="G107" s="97">
        <f t="shared" si="3"/>
        <v>1700</v>
      </c>
      <c r="H107" s="274"/>
      <c r="I107" s="105">
        <f>I227</f>
        <v>1700</v>
      </c>
      <c r="J107" s="105"/>
      <c r="K107" s="312"/>
      <c r="L107" s="307"/>
      <c r="M107" s="100"/>
      <c r="N107" s="101"/>
      <c r="O107" s="101"/>
      <c r="P107" s="101"/>
      <c r="Q107" s="101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64" s="103" customFormat="1" ht="18.75" x14ac:dyDescent="0.3">
      <c r="A108" s="320"/>
      <c r="B108" s="114" t="s">
        <v>263</v>
      </c>
      <c r="C108" s="320">
        <v>104</v>
      </c>
      <c r="D108" s="320">
        <v>180</v>
      </c>
      <c r="E108" s="112" t="s">
        <v>264</v>
      </c>
      <c r="F108" s="97">
        <f t="shared" si="2"/>
        <v>0</v>
      </c>
      <c r="G108" s="97">
        <f t="shared" si="3"/>
        <v>0</v>
      </c>
      <c r="H108" s="271"/>
      <c r="I108" s="113"/>
      <c r="J108" s="113"/>
      <c r="K108" s="177">
        <f>K245</f>
        <v>0</v>
      </c>
      <c r="L108" s="305"/>
      <c r="M108" s="109"/>
      <c r="N108" s="110"/>
      <c r="O108" s="110"/>
      <c r="P108" s="110"/>
      <c r="Q108" s="110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</row>
    <row r="109" spans="1:64" s="103" customFormat="1" ht="18.75" x14ac:dyDescent="0.3">
      <c r="A109" s="320"/>
      <c r="B109" s="114" t="s">
        <v>265</v>
      </c>
      <c r="C109" s="320">
        <v>104</v>
      </c>
      <c r="D109" s="320">
        <v>120</v>
      </c>
      <c r="E109" s="112" t="s">
        <v>266</v>
      </c>
      <c r="F109" s="97">
        <f t="shared" si="2"/>
        <v>170</v>
      </c>
      <c r="G109" s="97">
        <f t="shared" si="3"/>
        <v>170</v>
      </c>
      <c r="H109" s="271"/>
      <c r="I109" s="113"/>
      <c r="J109" s="113">
        <f>J257</f>
        <v>170</v>
      </c>
      <c r="K109" s="177"/>
      <c r="L109" s="305"/>
      <c r="M109" s="109"/>
      <c r="N109" s="110"/>
      <c r="O109" s="110"/>
      <c r="P109" s="110"/>
      <c r="Q109" s="110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</row>
    <row r="110" spans="1:64" s="103" customFormat="1" ht="19.5" thickBot="1" x14ac:dyDescent="0.35">
      <c r="A110" s="318"/>
      <c r="B110" s="116" t="s">
        <v>267</v>
      </c>
      <c r="C110" s="318">
        <v>104</v>
      </c>
      <c r="D110" s="318">
        <v>180</v>
      </c>
      <c r="E110" s="193" t="s">
        <v>268</v>
      </c>
      <c r="F110" s="97">
        <f t="shared" si="2"/>
        <v>351</v>
      </c>
      <c r="G110" s="97">
        <f t="shared" si="3"/>
        <v>351</v>
      </c>
      <c r="H110" s="272"/>
      <c r="I110" s="118"/>
      <c r="J110" s="118"/>
      <c r="K110" s="182">
        <f>K263</f>
        <v>351</v>
      </c>
      <c r="L110" s="306"/>
      <c r="M110" s="121"/>
      <c r="N110" s="122"/>
      <c r="O110" s="122"/>
      <c r="P110" s="122"/>
      <c r="Q110" s="12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</row>
    <row r="111" spans="1:64" s="103" customFormat="1" ht="28.5" customHeight="1" thickBot="1" x14ac:dyDescent="0.35">
      <c r="A111" s="368" t="s">
        <v>269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70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</row>
    <row r="112" spans="1:64" s="103" customFormat="1" ht="44.25" customHeight="1" thickBot="1" x14ac:dyDescent="0.35">
      <c r="A112" s="194"/>
      <c r="B112" s="124" t="s">
        <v>270</v>
      </c>
      <c r="C112" s="195" t="s">
        <v>196</v>
      </c>
      <c r="D112" s="195" t="s">
        <v>196</v>
      </c>
      <c r="E112" s="195" t="s">
        <v>196</v>
      </c>
      <c r="F112" s="97">
        <f t="shared" ref="F112:F175" si="4">G112+L112</f>
        <v>13</v>
      </c>
      <c r="G112" s="97">
        <f t="shared" ref="G112:G175" si="5">H112+I112+J112+K112</f>
        <v>0</v>
      </c>
      <c r="H112" s="262">
        <f>H113</f>
        <v>0</v>
      </c>
      <c r="I112" s="195"/>
      <c r="J112" s="195"/>
      <c r="K112" s="313"/>
      <c r="L112" s="287">
        <f>L113</f>
        <v>13</v>
      </c>
      <c r="M112" s="124"/>
      <c r="N112" s="124"/>
      <c r="O112" s="124"/>
      <c r="P112" s="124"/>
      <c r="Q112" s="196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</row>
    <row r="113" spans="1:64" s="103" customFormat="1" ht="82.5" customHeight="1" thickBot="1" x14ac:dyDescent="0.35">
      <c r="A113" s="319"/>
      <c r="B113" s="136" t="s">
        <v>271</v>
      </c>
      <c r="C113" s="319">
        <v>102</v>
      </c>
      <c r="D113" s="319">
        <v>180</v>
      </c>
      <c r="E113" s="197" t="s">
        <v>272</v>
      </c>
      <c r="F113" s="97">
        <f t="shared" si="4"/>
        <v>13</v>
      </c>
      <c r="G113" s="97">
        <f t="shared" si="5"/>
        <v>0</v>
      </c>
      <c r="H113" s="275">
        <f>H275</f>
        <v>0</v>
      </c>
      <c r="I113" s="138"/>
      <c r="J113" s="138"/>
      <c r="K113" s="201"/>
      <c r="L113" s="308">
        <f>L275</f>
        <v>13</v>
      </c>
      <c r="M113" s="140"/>
      <c r="N113" s="141"/>
      <c r="O113" s="141"/>
      <c r="P113" s="141"/>
      <c r="Q113" s="141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</row>
    <row r="114" spans="1:64" s="103" customFormat="1" ht="10.5" hidden="1" customHeight="1" thickBot="1" x14ac:dyDescent="0.35">
      <c r="A114" s="198"/>
      <c r="B114" s="136"/>
      <c r="C114" s="319"/>
      <c r="D114" s="319"/>
      <c r="E114" s="197"/>
      <c r="F114" s="97">
        <f t="shared" si="4"/>
        <v>0</v>
      </c>
      <c r="G114" s="97">
        <f t="shared" si="5"/>
        <v>0</v>
      </c>
      <c r="H114" s="275"/>
      <c r="I114" s="138"/>
      <c r="J114" s="138"/>
      <c r="K114" s="201"/>
      <c r="L114" s="308"/>
      <c r="M114" s="140"/>
      <c r="N114" s="141"/>
      <c r="O114" s="141"/>
      <c r="P114" s="141"/>
      <c r="Q114" s="199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</row>
    <row r="115" spans="1:64" s="67" customFormat="1" ht="45" customHeight="1" thickBot="1" x14ac:dyDescent="0.35">
      <c r="A115" s="58" t="s">
        <v>273</v>
      </c>
      <c r="B115" s="59" t="s">
        <v>274</v>
      </c>
      <c r="C115" s="60">
        <v>200</v>
      </c>
      <c r="D115" s="60" t="s">
        <v>192</v>
      </c>
      <c r="E115" s="61" t="s">
        <v>192</v>
      </c>
      <c r="F115" s="97">
        <f t="shared" si="4"/>
        <v>107526</v>
      </c>
      <c r="G115" s="97">
        <f t="shared" si="5"/>
        <v>12109</v>
      </c>
      <c r="H115" s="273">
        <f>H116+H274</f>
        <v>9888</v>
      </c>
      <c r="I115" s="62">
        <f>I116</f>
        <v>1700</v>
      </c>
      <c r="J115" s="62">
        <f>J116</f>
        <v>170</v>
      </c>
      <c r="K115" s="82">
        <f>K116</f>
        <v>351</v>
      </c>
      <c r="L115" s="291">
        <f>L116+L274</f>
        <v>95417</v>
      </c>
      <c r="M115" s="64"/>
      <c r="N115" s="62"/>
      <c r="O115" s="62"/>
      <c r="P115" s="62"/>
      <c r="Q115" s="65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</row>
    <row r="116" spans="1:64" s="67" customFormat="1" ht="66" customHeight="1" thickBot="1" x14ac:dyDescent="0.35">
      <c r="A116" s="58">
        <v>5</v>
      </c>
      <c r="B116" s="59" t="s">
        <v>275</v>
      </c>
      <c r="C116" s="60">
        <v>200</v>
      </c>
      <c r="D116" s="60" t="s">
        <v>192</v>
      </c>
      <c r="E116" s="61" t="s">
        <v>192</v>
      </c>
      <c r="F116" s="97">
        <f t="shared" si="4"/>
        <v>107513</v>
      </c>
      <c r="G116" s="97">
        <f t="shared" si="5"/>
        <v>12109</v>
      </c>
      <c r="H116" s="273">
        <f>H118+H163+H172+H189+H204+H210+H161</f>
        <v>9888</v>
      </c>
      <c r="I116" s="62">
        <f>I226</f>
        <v>1700</v>
      </c>
      <c r="J116" s="62">
        <f>J226</f>
        <v>170</v>
      </c>
      <c r="K116" s="82">
        <f>K226</f>
        <v>351</v>
      </c>
      <c r="L116" s="291">
        <f>L118+L163+L172+L189+L204+L210+L161</f>
        <v>95404</v>
      </c>
      <c r="M116" s="64"/>
      <c r="N116" s="62"/>
      <c r="O116" s="62"/>
      <c r="P116" s="62"/>
      <c r="Q116" s="65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</row>
    <row r="117" spans="1:64" ht="19.5" thickBot="1" x14ac:dyDescent="0.35">
      <c r="A117" s="69"/>
      <c r="B117" s="69" t="s">
        <v>194</v>
      </c>
      <c r="C117" s="69"/>
      <c r="D117" s="69"/>
      <c r="E117" s="200"/>
      <c r="F117" s="97">
        <f t="shared" si="4"/>
        <v>0</v>
      </c>
      <c r="G117" s="97">
        <f t="shared" si="5"/>
        <v>0</v>
      </c>
      <c r="H117" s="275"/>
      <c r="I117" s="201"/>
      <c r="J117" s="201"/>
      <c r="K117" s="201"/>
      <c r="L117" s="308"/>
      <c r="M117" s="202"/>
      <c r="N117" s="203"/>
      <c r="O117" s="203"/>
      <c r="P117" s="203"/>
      <c r="Q117" s="203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</row>
    <row r="118" spans="1:64" ht="39.75" customHeight="1" thickBot="1" x14ac:dyDescent="0.35">
      <c r="A118" s="204"/>
      <c r="B118" s="205" t="s">
        <v>195</v>
      </c>
      <c r="C118" s="80" t="s">
        <v>196</v>
      </c>
      <c r="D118" s="80" t="s">
        <v>196</v>
      </c>
      <c r="E118" s="80" t="s">
        <v>196</v>
      </c>
      <c r="F118" s="97">
        <f t="shared" si="4"/>
        <v>89448</v>
      </c>
      <c r="G118" s="97">
        <f t="shared" si="5"/>
        <v>9888</v>
      </c>
      <c r="H118" s="273">
        <f>H120+H122+H123+H124+H125+H128+H129+H130+H131+H141+H146+H149+H150+H157+H158+H159+H160+H121+H126+H127+H132+H133+H134+H135+H136+H137+H138+H140+H142+H145+H147+H148+H151+H153+H156</f>
        <v>9888</v>
      </c>
      <c r="I118" s="82"/>
      <c r="J118" s="82"/>
      <c r="K118" s="82"/>
      <c r="L118" s="291">
        <f>L120+L122+L123+L124+L125+L128+L129+L130+L131+L141+L146+L149+L150+L157+L158+L159+L160</f>
        <v>79560</v>
      </c>
      <c r="M118" s="205"/>
      <c r="N118" s="206"/>
      <c r="O118" s="206"/>
      <c r="P118" s="206"/>
      <c r="Q118" s="207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64" ht="18.75" customHeight="1" x14ac:dyDescent="0.3">
      <c r="A119" s="208"/>
      <c r="B119" s="89" t="s">
        <v>194</v>
      </c>
      <c r="C119" s="208"/>
      <c r="D119" s="208"/>
      <c r="E119" s="208"/>
      <c r="F119" s="97">
        <f t="shared" si="4"/>
        <v>0</v>
      </c>
      <c r="G119" s="97">
        <f t="shared" si="5"/>
        <v>0</v>
      </c>
      <c r="H119" s="276"/>
      <c r="I119" s="91"/>
      <c r="J119" s="91"/>
      <c r="K119" s="91"/>
      <c r="L119" s="292"/>
      <c r="M119" s="208"/>
      <c r="N119" s="209"/>
      <c r="O119" s="209"/>
      <c r="P119" s="209"/>
      <c r="Q119" s="209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</row>
    <row r="120" spans="1:64" s="103" customFormat="1" ht="138.75" customHeight="1" x14ac:dyDescent="0.3">
      <c r="A120" s="320"/>
      <c r="B120" s="327" t="s">
        <v>276</v>
      </c>
      <c r="C120" s="320">
        <v>261</v>
      </c>
      <c r="D120" s="320">
        <v>310</v>
      </c>
      <c r="E120" s="112" t="s">
        <v>207</v>
      </c>
      <c r="F120" s="97">
        <f t="shared" si="4"/>
        <v>1529</v>
      </c>
      <c r="G120" s="97">
        <f t="shared" si="5"/>
        <v>0</v>
      </c>
      <c r="H120" s="271"/>
      <c r="I120" s="113"/>
      <c r="J120" s="113"/>
      <c r="K120" s="177"/>
      <c r="L120" s="305">
        <v>1529</v>
      </c>
      <c r="M120" s="109"/>
      <c r="N120" s="110"/>
      <c r="O120" s="110"/>
      <c r="P120" s="110"/>
      <c r="Q120" s="110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</row>
    <row r="121" spans="1:64" s="103" customFormat="1" ht="173.25" customHeight="1" x14ac:dyDescent="0.3">
      <c r="A121" s="320"/>
      <c r="B121" s="327" t="s">
        <v>277</v>
      </c>
      <c r="C121" s="320">
        <v>161</v>
      </c>
      <c r="D121" s="320">
        <v>211</v>
      </c>
      <c r="E121" s="104" t="s">
        <v>201</v>
      </c>
      <c r="F121" s="97">
        <f t="shared" si="4"/>
        <v>0</v>
      </c>
      <c r="G121" s="97">
        <f t="shared" si="5"/>
        <v>0</v>
      </c>
      <c r="H121" s="271"/>
      <c r="I121" s="113"/>
      <c r="J121" s="113"/>
      <c r="K121" s="177"/>
      <c r="L121" s="305"/>
      <c r="M121" s="109"/>
      <c r="N121" s="110"/>
      <c r="O121" s="110"/>
      <c r="P121" s="110"/>
      <c r="Q121" s="110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</row>
    <row r="122" spans="1:64" s="103" customFormat="1" ht="118.5" customHeight="1" x14ac:dyDescent="0.3">
      <c r="A122" s="320"/>
      <c r="B122" s="114" t="s">
        <v>278</v>
      </c>
      <c r="C122" s="320">
        <v>161</v>
      </c>
      <c r="D122" s="320">
        <v>211</v>
      </c>
      <c r="E122" s="104" t="s">
        <v>208</v>
      </c>
      <c r="F122" s="97">
        <f t="shared" si="4"/>
        <v>55717</v>
      </c>
      <c r="G122" s="97">
        <f t="shared" si="5"/>
        <v>0</v>
      </c>
      <c r="H122" s="271"/>
      <c r="I122" s="113"/>
      <c r="J122" s="113"/>
      <c r="K122" s="177"/>
      <c r="L122" s="305">
        <v>55717</v>
      </c>
      <c r="M122" s="109"/>
      <c r="N122" s="110"/>
      <c r="O122" s="110"/>
      <c r="P122" s="110"/>
      <c r="Q122" s="110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</row>
    <row r="123" spans="1:64" s="103" customFormat="1" ht="99.75" customHeight="1" x14ac:dyDescent="0.3">
      <c r="A123" s="320"/>
      <c r="B123" s="114" t="s">
        <v>279</v>
      </c>
      <c r="C123" s="320">
        <v>161</v>
      </c>
      <c r="D123" s="320">
        <v>211</v>
      </c>
      <c r="E123" s="104" t="s">
        <v>210</v>
      </c>
      <c r="F123" s="97">
        <f t="shared" si="4"/>
        <v>0</v>
      </c>
      <c r="G123" s="97">
        <f t="shared" si="5"/>
        <v>0</v>
      </c>
      <c r="H123" s="271"/>
      <c r="I123" s="113"/>
      <c r="J123" s="113"/>
      <c r="K123" s="177"/>
      <c r="L123" s="305"/>
      <c r="M123" s="109"/>
      <c r="N123" s="110"/>
      <c r="O123" s="110"/>
      <c r="P123" s="110"/>
      <c r="Q123" s="110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</row>
    <row r="124" spans="1:64" s="103" customFormat="1" ht="78" customHeight="1" x14ac:dyDescent="0.3">
      <c r="A124" s="320"/>
      <c r="B124" s="114" t="s">
        <v>280</v>
      </c>
      <c r="C124" s="320">
        <v>161</v>
      </c>
      <c r="D124" s="320">
        <v>211</v>
      </c>
      <c r="E124" s="104" t="s">
        <v>216</v>
      </c>
      <c r="F124" s="97">
        <f t="shared" si="4"/>
        <v>0</v>
      </c>
      <c r="G124" s="97">
        <f t="shared" si="5"/>
        <v>0</v>
      </c>
      <c r="H124" s="271"/>
      <c r="I124" s="113"/>
      <c r="J124" s="113"/>
      <c r="K124" s="177"/>
      <c r="L124" s="305"/>
      <c r="M124" s="109"/>
      <c r="N124" s="110"/>
      <c r="O124" s="110"/>
      <c r="P124" s="110"/>
      <c r="Q124" s="110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</row>
    <row r="125" spans="1:64" s="103" customFormat="1" ht="120" customHeight="1" x14ac:dyDescent="0.3">
      <c r="A125" s="320"/>
      <c r="B125" s="327" t="s">
        <v>281</v>
      </c>
      <c r="C125" s="320">
        <v>161</v>
      </c>
      <c r="D125" s="320">
        <v>211</v>
      </c>
      <c r="E125" s="104" t="s">
        <v>282</v>
      </c>
      <c r="F125" s="97">
        <f t="shared" si="4"/>
        <v>0</v>
      </c>
      <c r="G125" s="97">
        <f t="shared" si="5"/>
        <v>0</v>
      </c>
      <c r="H125" s="271"/>
      <c r="I125" s="113"/>
      <c r="J125" s="113"/>
      <c r="K125" s="177"/>
      <c r="L125" s="305"/>
      <c r="M125" s="109"/>
      <c r="N125" s="110"/>
      <c r="O125" s="110"/>
      <c r="P125" s="110"/>
      <c r="Q125" s="110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</row>
    <row r="126" spans="1:64" s="103" customFormat="1" ht="102.75" customHeight="1" x14ac:dyDescent="0.3">
      <c r="A126" s="320"/>
      <c r="B126" s="327" t="s">
        <v>283</v>
      </c>
      <c r="C126" s="320">
        <v>163</v>
      </c>
      <c r="D126" s="320">
        <v>213</v>
      </c>
      <c r="E126" s="104" t="s">
        <v>201</v>
      </c>
      <c r="F126" s="97">
        <f t="shared" si="4"/>
        <v>0</v>
      </c>
      <c r="G126" s="97">
        <f t="shared" si="5"/>
        <v>0</v>
      </c>
      <c r="H126" s="271"/>
      <c r="I126" s="113"/>
      <c r="J126" s="113"/>
      <c r="K126" s="177"/>
      <c r="L126" s="305"/>
      <c r="M126" s="109"/>
      <c r="N126" s="110"/>
      <c r="O126" s="110"/>
      <c r="P126" s="110"/>
      <c r="Q126" s="110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</row>
    <row r="127" spans="1:64" s="103" customFormat="1" ht="123" customHeight="1" x14ac:dyDescent="0.3">
      <c r="A127" s="320"/>
      <c r="B127" s="327" t="s">
        <v>284</v>
      </c>
      <c r="C127" s="320">
        <v>163</v>
      </c>
      <c r="D127" s="320">
        <v>213</v>
      </c>
      <c r="E127" s="104" t="s">
        <v>204</v>
      </c>
      <c r="F127" s="97">
        <f t="shared" si="4"/>
        <v>26</v>
      </c>
      <c r="G127" s="97">
        <f t="shared" si="5"/>
        <v>26</v>
      </c>
      <c r="H127" s="271">
        <v>26</v>
      </c>
      <c r="I127" s="113"/>
      <c r="J127" s="113"/>
      <c r="K127" s="177"/>
      <c r="L127" s="305"/>
      <c r="M127" s="109"/>
      <c r="N127" s="110"/>
      <c r="O127" s="110"/>
      <c r="P127" s="110"/>
      <c r="Q127" s="110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</row>
    <row r="128" spans="1:64" s="103" customFormat="1" ht="141.75" customHeight="1" x14ac:dyDescent="0.3">
      <c r="A128" s="320"/>
      <c r="B128" s="114" t="s">
        <v>285</v>
      </c>
      <c r="C128" s="320">
        <v>163</v>
      </c>
      <c r="D128" s="320">
        <v>213</v>
      </c>
      <c r="E128" s="104" t="s">
        <v>208</v>
      </c>
      <c r="F128" s="97">
        <f t="shared" si="4"/>
        <v>16826</v>
      </c>
      <c r="G128" s="97">
        <f t="shared" si="5"/>
        <v>0</v>
      </c>
      <c r="H128" s="271"/>
      <c r="I128" s="113"/>
      <c r="J128" s="113"/>
      <c r="K128" s="177"/>
      <c r="L128" s="305">
        <v>16826</v>
      </c>
      <c r="M128" s="109"/>
      <c r="N128" s="110"/>
      <c r="O128" s="110"/>
      <c r="P128" s="110"/>
      <c r="Q128" s="110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</row>
    <row r="129" spans="1:64" s="103" customFormat="1" ht="120" customHeight="1" x14ac:dyDescent="0.3">
      <c r="A129" s="320"/>
      <c r="B129" s="114" t="s">
        <v>286</v>
      </c>
      <c r="C129" s="320">
        <v>163</v>
      </c>
      <c r="D129" s="320">
        <v>213</v>
      </c>
      <c r="E129" s="104" t="s">
        <v>210</v>
      </c>
      <c r="F129" s="97">
        <f t="shared" si="4"/>
        <v>0</v>
      </c>
      <c r="G129" s="97">
        <f t="shared" si="5"/>
        <v>0</v>
      </c>
      <c r="H129" s="271"/>
      <c r="I129" s="113"/>
      <c r="J129" s="113"/>
      <c r="K129" s="177"/>
      <c r="L129" s="305"/>
      <c r="M129" s="109"/>
      <c r="N129" s="110"/>
      <c r="O129" s="110"/>
      <c r="P129" s="110"/>
      <c r="Q129" s="110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</row>
    <row r="130" spans="1:64" s="103" customFormat="1" ht="84" customHeight="1" x14ac:dyDescent="0.3">
      <c r="A130" s="320"/>
      <c r="B130" s="114" t="s">
        <v>287</v>
      </c>
      <c r="C130" s="320">
        <v>163</v>
      </c>
      <c r="D130" s="320">
        <v>213</v>
      </c>
      <c r="E130" s="104" t="s">
        <v>216</v>
      </c>
      <c r="F130" s="97">
        <f t="shared" si="4"/>
        <v>0</v>
      </c>
      <c r="G130" s="97">
        <f t="shared" si="5"/>
        <v>0</v>
      </c>
      <c r="H130" s="271"/>
      <c r="I130" s="113"/>
      <c r="J130" s="113"/>
      <c r="K130" s="177"/>
      <c r="L130" s="305"/>
      <c r="M130" s="109"/>
      <c r="N130" s="110"/>
      <c r="O130" s="110"/>
      <c r="P130" s="110"/>
      <c r="Q130" s="110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</row>
    <row r="131" spans="1:64" s="103" customFormat="1" ht="123" customHeight="1" x14ac:dyDescent="0.3">
      <c r="A131" s="320"/>
      <c r="B131" s="327" t="s">
        <v>288</v>
      </c>
      <c r="C131" s="320">
        <v>163</v>
      </c>
      <c r="D131" s="320">
        <v>213</v>
      </c>
      <c r="E131" s="104" t="s">
        <v>212</v>
      </c>
      <c r="F131" s="97">
        <f t="shared" si="4"/>
        <v>0</v>
      </c>
      <c r="G131" s="97">
        <f t="shared" si="5"/>
        <v>0</v>
      </c>
      <c r="H131" s="271"/>
      <c r="I131" s="113"/>
      <c r="J131" s="113"/>
      <c r="K131" s="177"/>
      <c r="L131" s="305"/>
      <c r="M131" s="109"/>
      <c r="N131" s="110"/>
      <c r="O131" s="110"/>
      <c r="P131" s="110"/>
      <c r="Q131" s="110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</row>
    <row r="132" spans="1:64" s="103" customFormat="1" ht="138.75" customHeight="1" x14ac:dyDescent="0.3">
      <c r="A132" s="320"/>
      <c r="B132" s="327" t="s">
        <v>289</v>
      </c>
      <c r="C132" s="320">
        <v>162</v>
      </c>
      <c r="D132" s="320">
        <v>212</v>
      </c>
      <c r="E132" s="104" t="s">
        <v>197</v>
      </c>
      <c r="F132" s="97">
        <f t="shared" si="4"/>
        <v>10</v>
      </c>
      <c r="G132" s="97">
        <f t="shared" si="5"/>
        <v>10</v>
      </c>
      <c r="H132" s="271">
        <v>10</v>
      </c>
      <c r="I132" s="113"/>
      <c r="J132" s="113"/>
      <c r="K132" s="177"/>
      <c r="L132" s="305"/>
      <c r="M132" s="109"/>
      <c r="N132" s="110"/>
      <c r="O132" s="110"/>
      <c r="P132" s="110"/>
      <c r="Q132" s="110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</row>
    <row r="133" spans="1:64" s="103" customFormat="1" ht="102.75" customHeight="1" x14ac:dyDescent="0.3">
      <c r="A133" s="320"/>
      <c r="B133" s="327" t="s">
        <v>290</v>
      </c>
      <c r="C133" s="320">
        <v>162</v>
      </c>
      <c r="D133" s="320">
        <v>212</v>
      </c>
      <c r="E133" s="104" t="s">
        <v>205</v>
      </c>
      <c r="F133" s="97">
        <f t="shared" si="4"/>
        <v>440</v>
      </c>
      <c r="G133" s="97">
        <f t="shared" si="5"/>
        <v>440</v>
      </c>
      <c r="H133" s="271">
        <v>440</v>
      </c>
      <c r="I133" s="113"/>
      <c r="J133" s="113"/>
      <c r="K133" s="177"/>
      <c r="L133" s="305"/>
      <c r="M133" s="109"/>
      <c r="N133" s="110"/>
      <c r="O133" s="110"/>
      <c r="P133" s="110"/>
      <c r="Q133" s="110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</row>
    <row r="134" spans="1:64" s="103" customFormat="1" ht="108.75" customHeight="1" x14ac:dyDescent="0.3">
      <c r="A134" s="320"/>
      <c r="B134" s="327" t="s">
        <v>291</v>
      </c>
      <c r="C134" s="320">
        <v>171</v>
      </c>
      <c r="D134" s="320">
        <v>221</v>
      </c>
      <c r="E134" s="104" t="s">
        <v>197</v>
      </c>
      <c r="F134" s="97">
        <f t="shared" si="4"/>
        <v>51</v>
      </c>
      <c r="G134" s="97">
        <f t="shared" si="5"/>
        <v>51</v>
      </c>
      <c r="H134" s="271">
        <v>51</v>
      </c>
      <c r="I134" s="113"/>
      <c r="J134" s="113"/>
      <c r="K134" s="177"/>
      <c r="L134" s="305"/>
      <c r="M134" s="109"/>
      <c r="N134" s="110"/>
      <c r="O134" s="110"/>
      <c r="P134" s="110"/>
      <c r="Q134" s="110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</row>
    <row r="135" spans="1:64" s="103" customFormat="1" ht="104.25" customHeight="1" x14ac:dyDescent="0.3">
      <c r="A135" s="320"/>
      <c r="B135" s="327" t="s">
        <v>292</v>
      </c>
      <c r="C135" s="320">
        <v>172</v>
      </c>
      <c r="D135" s="320">
        <v>222</v>
      </c>
      <c r="E135" s="104" t="s">
        <v>197</v>
      </c>
      <c r="F135" s="97">
        <f t="shared" si="4"/>
        <v>2417</v>
      </c>
      <c r="G135" s="97">
        <f t="shared" si="5"/>
        <v>2417</v>
      </c>
      <c r="H135" s="271">
        <v>2417</v>
      </c>
      <c r="I135" s="113"/>
      <c r="J135" s="113"/>
      <c r="K135" s="177"/>
      <c r="L135" s="305"/>
      <c r="M135" s="109"/>
      <c r="N135" s="110"/>
      <c r="O135" s="110"/>
      <c r="P135" s="110"/>
      <c r="Q135" s="110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</row>
    <row r="136" spans="1:64" s="103" customFormat="1" ht="121.5" customHeight="1" x14ac:dyDescent="0.3">
      <c r="A136" s="320"/>
      <c r="B136" s="210" t="s">
        <v>293</v>
      </c>
      <c r="C136" s="320">
        <v>172</v>
      </c>
      <c r="D136" s="320">
        <v>222</v>
      </c>
      <c r="E136" s="104" t="s">
        <v>203</v>
      </c>
      <c r="F136" s="97">
        <f t="shared" si="4"/>
        <v>0</v>
      </c>
      <c r="G136" s="97">
        <f t="shared" si="5"/>
        <v>0</v>
      </c>
      <c r="H136" s="271"/>
      <c r="I136" s="113"/>
      <c r="J136" s="113"/>
      <c r="K136" s="177"/>
      <c r="L136" s="305"/>
      <c r="M136" s="109"/>
      <c r="N136" s="110"/>
      <c r="O136" s="110"/>
      <c r="P136" s="110"/>
      <c r="Q136" s="110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</row>
    <row r="137" spans="1:64" s="102" customFormat="1" ht="108" customHeight="1" x14ac:dyDescent="0.3">
      <c r="A137" s="170"/>
      <c r="B137" s="170" t="s">
        <v>294</v>
      </c>
      <c r="C137" s="320">
        <v>173</v>
      </c>
      <c r="D137" s="320">
        <v>223</v>
      </c>
      <c r="E137" s="104" t="s">
        <v>198</v>
      </c>
      <c r="F137" s="97">
        <f t="shared" si="4"/>
        <v>2960</v>
      </c>
      <c r="G137" s="97">
        <f t="shared" si="5"/>
        <v>2960</v>
      </c>
      <c r="H137" s="271">
        <v>2960</v>
      </c>
      <c r="I137" s="113"/>
      <c r="J137" s="113"/>
      <c r="K137" s="177"/>
      <c r="L137" s="290"/>
      <c r="M137" s="168"/>
      <c r="N137" s="113"/>
      <c r="O137" s="113"/>
      <c r="P137" s="113"/>
      <c r="Q137" s="113"/>
    </row>
    <row r="138" spans="1:64" s="103" customFormat="1" ht="104.25" customHeight="1" x14ac:dyDescent="0.3">
      <c r="A138" s="320"/>
      <c r="B138" s="327" t="s">
        <v>295</v>
      </c>
      <c r="C138" s="320">
        <v>173</v>
      </c>
      <c r="D138" s="320">
        <v>223</v>
      </c>
      <c r="E138" s="104" t="s">
        <v>199</v>
      </c>
      <c r="F138" s="97">
        <f t="shared" si="4"/>
        <v>859</v>
      </c>
      <c r="G138" s="97">
        <f t="shared" si="5"/>
        <v>859</v>
      </c>
      <c r="H138" s="271">
        <v>859</v>
      </c>
      <c r="I138" s="113"/>
      <c r="J138" s="113"/>
      <c r="K138" s="177"/>
      <c r="L138" s="305"/>
      <c r="M138" s="109"/>
      <c r="N138" s="110"/>
      <c r="O138" s="110"/>
      <c r="P138" s="110"/>
      <c r="Q138" s="110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</row>
    <row r="139" spans="1:64" s="103" customFormat="1" ht="18.75" hidden="1" x14ac:dyDescent="0.3">
      <c r="A139" s="320"/>
      <c r="B139" s="327" t="s">
        <v>296</v>
      </c>
      <c r="C139" s="320">
        <v>161</v>
      </c>
      <c r="D139" s="320">
        <v>211</v>
      </c>
      <c r="E139" s="104" t="s">
        <v>297</v>
      </c>
      <c r="F139" s="97">
        <f t="shared" si="4"/>
        <v>0</v>
      </c>
      <c r="G139" s="97">
        <f t="shared" si="5"/>
        <v>0</v>
      </c>
      <c r="H139" s="271"/>
      <c r="I139" s="113"/>
      <c r="J139" s="113"/>
      <c r="K139" s="177"/>
      <c r="L139" s="305"/>
      <c r="M139" s="109"/>
      <c r="N139" s="110"/>
      <c r="O139" s="110"/>
      <c r="P139" s="110"/>
      <c r="Q139" s="110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</row>
    <row r="140" spans="1:64" s="103" customFormat="1" ht="104.25" customHeight="1" x14ac:dyDescent="0.3">
      <c r="A140" s="320"/>
      <c r="B140" s="325" t="s">
        <v>298</v>
      </c>
      <c r="C140" s="320">
        <v>173</v>
      </c>
      <c r="D140" s="320">
        <v>223</v>
      </c>
      <c r="E140" s="104" t="s">
        <v>200</v>
      </c>
      <c r="F140" s="97">
        <f t="shared" si="4"/>
        <v>560</v>
      </c>
      <c r="G140" s="97">
        <f t="shared" si="5"/>
        <v>560</v>
      </c>
      <c r="H140" s="271">
        <v>560</v>
      </c>
      <c r="I140" s="113"/>
      <c r="J140" s="113"/>
      <c r="K140" s="177"/>
      <c r="L140" s="305"/>
      <c r="M140" s="109"/>
      <c r="N140" s="110"/>
      <c r="O140" s="110"/>
      <c r="P140" s="110"/>
      <c r="Q140" s="110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</row>
    <row r="141" spans="1:64" s="103" customFormat="1" ht="123" customHeight="1" x14ac:dyDescent="0.3">
      <c r="A141" s="320"/>
      <c r="B141" s="325" t="s">
        <v>299</v>
      </c>
      <c r="C141" s="320">
        <v>173</v>
      </c>
      <c r="D141" s="320">
        <v>223</v>
      </c>
      <c r="E141" s="104" t="s">
        <v>213</v>
      </c>
      <c r="F141" s="97">
        <f t="shared" si="4"/>
        <v>0</v>
      </c>
      <c r="G141" s="97">
        <f t="shared" si="5"/>
        <v>0</v>
      </c>
      <c r="H141" s="271"/>
      <c r="I141" s="113"/>
      <c r="J141" s="113"/>
      <c r="K141" s="177"/>
      <c r="L141" s="305"/>
      <c r="M141" s="109"/>
      <c r="N141" s="110"/>
      <c r="O141" s="110"/>
      <c r="P141" s="110"/>
      <c r="Q141" s="110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</row>
    <row r="142" spans="1:64" s="103" customFormat="1" ht="104.25" customHeight="1" x14ac:dyDescent="0.3">
      <c r="A142" s="320"/>
      <c r="B142" s="325" t="s">
        <v>300</v>
      </c>
      <c r="C142" s="320">
        <v>175</v>
      </c>
      <c r="D142" s="320">
        <v>225</v>
      </c>
      <c r="E142" s="104" t="s">
        <v>197</v>
      </c>
      <c r="F142" s="97">
        <f t="shared" si="4"/>
        <v>698</v>
      </c>
      <c r="G142" s="97">
        <f t="shared" si="5"/>
        <v>698</v>
      </c>
      <c r="H142" s="271">
        <v>698</v>
      </c>
      <c r="I142" s="113"/>
      <c r="J142" s="113"/>
      <c r="K142" s="177"/>
      <c r="L142" s="305"/>
      <c r="M142" s="109"/>
      <c r="N142" s="110"/>
      <c r="O142" s="110"/>
      <c r="P142" s="110"/>
      <c r="Q142" s="110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</row>
    <row r="143" spans="1:64" s="103" customFormat="1" ht="93.75" hidden="1" x14ac:dyDescent="0.3">
      <c r="A143" s="320"/>
      <c r="B143" s="172" t="s">
        <v>301</v>
      </c>
      <c r="C143" s="320">
        <v>161</v>
      </c>
      <c r="D143" s="320">
        <v>211</v>
      </c>
      <c r="E143" s="187" t="s">
        <v>302</v>
      </c>
      <c r="F143" s="97">
        <f t="shared" si="4"/>
        <v>0</v>
      </c>
      <c r="G143" s="97">
        <f t="shared" si="5"/>
        <v>0</v>
      </c>
      <c r="H143" s="271"/>
      <c r="I143" s="113"/>
      <c r="J143" s="113"/>
      <c r="K143" s="177"/>
      <c r="L143" s="305"/>
      <c r="M143" s="109"/>
      <c r="N143" s="110"/>
      <c r="O143" s="110"/>
      <c r="P143" s="110"/>
      <c r="Q143" s="110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</row>
    <row r="144" spans="1:64" s="103" customFormat="1" ht="75" hidden="1" x14ac:dyDescent="0.3">
      <c r="A144" s="320"/>
      <c r="B144" s="172" t="s">
        <v>303</v>
      </c>
      <c r="C144" s="320">
        <v>161</v>
      </c>
      <c r="D144" s="320">
        <v>211</v>
      </c>
      <c r="E144" s="187" t="s">
        <v>302</v>
      </c>
      <c r="F144" s="97">
        <f t="shared" si="4"/>
        <v>0</v>
      </c>
      <c r="G144" s="97">
        <f t="shared" si="5"/>
        <v>0</v>
      </c>
      <c r="H144" s="271"/>
      <c r="I144" s="113"/>
      <c r="J144" s="113"/>
      <c r="K144" s="177"/>
      <c r="L144" s="305"/>
      <c r="M144" s="109"/>
      <c r="N144" s="110"/>
      <c r="O144" s="110"/>
      <c r="P144" s="110"/>
      <c r="Q144" s="110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</row>
    <row r="145" spans="1:65" s="103" customFormat="1" ht="99.75" customHeight="1" x14ac:dyDescent="0.3">
      <c r="A145" s="320"/>
      <c r="B145" s="327" t="s">
        <v>304</v>
      </c>
      <c r="C145" s="320">
        <v>176</v>
      </c>
      <c r="D145" s="320">
        <v>226</v>
      </c>
      <c r="E145" s="104" t="s">
        <v>197</v>
      </c>
      <c r="F145" s="97">
        <f t="shared" si="4"/>
        <v>720</v>
      </c>
      <c r="G145" s="97">
        <f t="shared" si="5"/>
        <v>720</v>
      </c>
      <c r="H145" s="271">
        <v>720</v>
      </c>
      <c r="I145" s="113"/>
      <c r="J145" s="113"/>
      <c r="K145" s="177"/>
      <c r="L145" s="290"/>
      <c r="M145" s="168"/>
      <c r="N145" s="113"/>
      <c r="O145" s="113"/>
      <c r="P145" s="113"/>
      <c r="Q145" s="113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</row>
    <row r="146" spans="1:65" s="103" customFormat="1" ht="122.25" customHeight="1" x14ac:dyDescent="0.3">
      <c r="A146" s="320"/>
      <c r="B146" s="327" t="s">
        <v>305</v>
      </c>
      <c r="C146" s="320">
        <v>176</v>
      </c>
      <c r="D146" s="320">
        <v>226</v>
      </c>
      <c r="E146" s="104" t="s">
        <v>214</v>
      </c>
      <c r="F146" s="97">
        <f t="shared" si="4"/>
        <v>0</v>
      </c>
      <c r="G146" s="97">
        <f t="shared" si="5"/>
        <v>0</v>
      </c>
      <c r="H146" s="271"/>
      <c r="I146" s="113"/>
      <c r="J146" s="113"/>
      <c r="K146" s="177"/>
      <c r="L146" s="290"/>
      <c r="M146" s="168"/>
      <c r="N146" s="113"/>
      <c r="O146" s="113"/>
      <c r="P146" s="113"/>
      <c r="Q146" s="113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</row>
    <row r="147" spans="1:65" s="103" customFormat="1" ht="131.25" x14ac:dyDescent="0.3">
      <c r="A147" s="320"/>
      <c r="B147" s="114" t="s">
        <v>306</v>
      </c>
      <c r="C147" s="320">
        <v>250</v>
      </c>
      <c r="D147" s="320">
        <v>290</v>
      </c>
      <c r="E147" s="104" t="s">
        <v>197</v>
      </c>
      <c r="F147" s="97">
        <f t="shared" si="4"/>
        <v>551</v>
      </c>
      <c r="G147" s="97">
        <f t="shared" si="5"/>
        <v>551</v>
      </c>
      <c r="H147" s="271">
        <v>551</v>
      </c>
      <c r="I147" s="113"/>
      <c r="J147" s="113"/>
      <c r="K147" s="177"/>
      <c r="L147" s="305"/>
      <c r="M147" s="109"/>
      <c r="N147" s="110"/>
      <c r="O147" s="110"/>
      <c r="P147" s="110"/>
      <c r="Q147" s="110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</row>
    <row r="148" spans="1:65" s="103" customFormat="1" ht="101.25" customHeight="1" x14ac:dyDescent="0.3">
      <c r="A148" s="320"/>
      <c r="B148" s="114" t="s">
        <v>307</v>
      </c>
      <c r="C148" s="320">
        <v>261</v>
      </c>
      <c r="D148" s="320">
        <v>310</v>
      </c>
      <c r="E148" s="104" t="s">
        <v>197</v>
      </c>
      <c r="F148" s="97">
        <f t="shared" si="4"/>
        <v>102</v>
      </c>
      <c r="G148" s="97">
        <f t="shared" si="5"/>
        <v>102</v>
      </c>
      <c r="H148" s="271">
        <v>102</v>
      </c>
      <c r="I148" s="113"/>
      <c r="J148" s="113"/>
      <c r="K148" s="177"/>
      <c r="L148" s="305"/>
      <c r="M148" s="109"/>
      <c r="N148" s="110"/>
      <c r="O148" s="110"/>
      <c r="P148" s="110"/>
      <c r="Q148" s="110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</row>
    <row r="149" spans="1:65" s="103" customFormat="1" ht="118.5" customHeight="1" x14ac:dyDescent="0.3">
      <c r="A149" s="320"/>
      <c r="B149" s="114" t="s">
        <v>308</v>
      </c>
      <c r="C149" s="320">
        <v>261</v>
      </c>
      <c r="D149" s="320">
        <v>310</v>
      </c>
      <c r="E149" s="104" t="s">
        <v>209</v>
      </c>
      <c r="F149" s="97">
        <f t="shared" si="4"/>
        <v>5488</v>
      </c>
      <c r="G149" s="97">
        <f t="shared" si="5"/>
        <v>0</v>
      </c>
      <c r="H149" s="271"/>
      <c r="I149" s="113"/>
      <c r="J149" s="113"/>
      <c r="K149" s="177"/>
      <c r="L149" s="305">
        <v>5488</v>
      </c>
      <c r="M149" s="109"/>
      <c r="N149" s="110"/>
      <c r="O149" s="110"/>
      <c r="P149" s="110"/>
      <c r="Q149" s="110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</row>
    <row r="150" spans="1:65" s="103" customFormat="1" ht="86.25" customHeight="1" x14ac:dyDescent="0.3">
      <c r="A150" s="320"/>
      <c r="B150" s="114" t="s">
        <v>309</v>
      </c>
      <c r="C150" s="320">
        <v>261</v>
      </c>
      <c r="D150" s="320">
        <v>310</v>
      </c>
      <c r="E150" s="104" t="s">
        <v>214</v>
      </c>
      <c r="F150" s="97">
        <f t="shared" si="4"/>
        <v>0</v>
      </c>
      <c r="G150" s="97">
        <f t="shared" si="5"/>
        <v>0</v>
      </c>
      <c r="H150" s="271"/>
      <c r="I150" s="113"/>
      <c r="J150" s="113"/>
      <c r="K150" s="177"/>
      <c r="L150" s="305"/>
      <c r="M150" s="109"/>
      <c r="N150" s="110"/>
      <c r="O150" s="110"/>
      <c r="P150" s="110"/>
      <c r="Q150" s="110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</row>
    <row r="151" spans="1:65" s="103" customFormat="1" ht="104.25" customHeight="1" x14ac:dyDescent="0.3">
      <c r="A151" s="320"/>
      <c r="B151" s="114" t="s">
        <v>310</v>
      </c>
      <c r="C151" s="320">
        <v>264</v>
      </c>
      <c r="D151" s="320">
        <v>340</v>
      </c>
      <c r="E151" s="104" t="s">
        <v>197</v>
      </c>
      <c r="F151" s="97">
        <f t="shared" si="4"/>
        <v>413</v>
      </c>
      <c r="G151" s="97">
        <f t="shared" si="5"/>
        <v>413</v>
      </c>
      <c r="H151" s="271">
        <v>413</v>
      </c>
      <c r="I151" s="113"/>
      <c r="J151" s="113"/>
      <c r="K151" s="177"/>
      <c r="L151" s="305"/>
      <c r="M151" s="109"/>
      <c r="N151" s="110"/>
      <c r="O151" s="110"/>
      <c r="P151" s="110"/>
      <c r="Q151" s="110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</row>
    <row r="152" spans="1:65" s="103" customFormat="1" ht="18.75" hidden="1" x14ac:dyDescent="0.3">
      <c r="A152" s="320"/>
      <c r="B152" s="114"/>
      <c r="C152" s="320"/>
      <c r="D152" s="320"/>
      <c r="E152" s="187" t="s">
        <v>302</v>
      </c>
      <c r="F152" s="97">
        <f t="shared" si="4"/>
        <v>0</v>
      </c>
      <c r="G152" s="97">
        <f t="shared" si="5"/>
        <v>0</v>
      </c>
      <c r="H152" s="271"/>
      <c r="I152" s="113"/>
      <c r="J152" s="113"/>
      <c r="K152" s="177"/>
      <c r="L152" s="305"/>
      <c r="M152" s="109"/>
      <c r="N152" s="110"/>
      <c r="O152" s="110"/>
      <c r="P152" s="110"/>
      <c r="Q152" s="110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</row>
    <row r="153" spans="1:65" s="103" customFormat="1" ht="124.5" customHeight="1" x14ac:dyDescent="0.3">
      <c r="A153" s="320"/>
      <c r="B153" s="114" t="s">
        <v>311</v>
      </c>
      <c r="C153" s="320">
        <v>264</v>
      </c>
      <c r="D153" s="320">
        <v>340</v>
      </c>
      <c r="E153" s="104" t="s">
        <v>202</v>
      </c>
      <c r="F153" s="97">
        <f t="shared" si="4"/>
        <v>4</v>
      </c>
      <c r="G153" s="97">
        <f t="shared" si="5"/>
        <v>4</v>
      </c>
      <c r="H153" s="271">
        <v>4</v>
      </c>
      <c r="I153" s="113"/>
      <c r="J153" s="113"/>
      <c r="K153" s="177"/>
      <c r="L153" s="305"/>
      <c r="M153" s="109"/>
      <c r="N153" s="110"/>
      <c r="O153" s="110"/>
      <c r="P153" s="110"/>
      <c r="Q153" s="110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</row>
    <row r="154" spans="1:65" s="103" customFormat="1" ht="18.75" hidden="1" x14ac:dyDescent="0.3">
      <c r="A154" s="320"/>
      <c r="B154" s="114"/>
      <c r="C154" s="320"/>
      <c r="D154" s="320"/>
      <c r="E154" s="187" t="s">
        <v>312</v>
      </c>
      <c r="F154" s="97">
        <f t="shared" si="4"/>
        <v>0</v>
      </c>
      <c r="G154" s="97">
        <f t="shared" si="5"/>
        <v>0</v>
      </c>
      <c r="H154" s="271"/>
      <c r="I154" s="113"/>
      <c r="J154" s="113"/>
      <c r="K154" s="177"/>
      <c r="L154" s="305"/>
      <c r="M154" s="109"/>
      <c r="N154" s="110"/>
      <c r="O154" s="110"/>
      <c r="P154" s="110"/>
      <c r="Q154" s="110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</row>
    <row r="155" spans="1:65" s="103" customFormat="1" ht="18.75" hidden="1" x14ac:dyDescent="0.3">
      <c r="A155" s="320"/>
      <c r="B155" s="114"/>
      <c r="C155" s="320"/>
      <c r="D155" s="320"/>
      <c r="E155" s="187" t="s">
        <v>312</v>
      </c>
      <c r="F155" s="97">
        <f t="shared" si="4"/>
        <v>0</v>
      </c>
      <c r="G155" s="97">
        <f t="shared" si="5"/>
        <v>0</v>
      </c>
      <c r="H155" s="271"/>
      <c r="I155" s="113"/>
      <c r="J155" s="113"/>
      <c r="K155" s="177"/>
      <c r="L155" s="305"/>
      <c r="M155" s="109"/>
      <c r="N155" s="110"/>
      <c r="O155" s="110"/>
      <c r="P155" s="110"/>
      <c r="Q155" s="110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</row>
    <row r="156" spans="1:65" s="103" customFormat="1" ht="104.25" customHeight="1" x14ac:dyDescent="0.3">
      <c r="A156" s="320"/>
      <c r="B156" s="114" t="s">
        <v>313</v>
      </c>
      <c r="C156" s="320">
        <v>264</v>
      </c>
      <c r="D156" s="320">
        <v>340</v>
      </c>
      <c r="E156" s="104" t="s">
        <v>206</v>
      </c>
      <c r="F156" s="97">
        <f t="shared" si="4"/>
        <v>77</v>
      </c>
      <c r="G156" s="97">
        <f t="shared" si="5"/>
        <v>77</v>
      </c>
      <c r="H156" s="271">
        <v>77</v>
      </c>
      <c r="I156" s="113"/>
      <c r="J156" s="113"/>
      <c r="K156" s="177"/>
      <c r="L156" s="305"/>
      <c r="M156" s="109"/>
      <c r="N156" s="110"/>
      <c r="O156" s="110"/>
      <c r="P156" s="110"/>
      <c r="Q156" s="110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</row>
    <row r="157" spans="1:65" s="109" customFormat="1" ht="143.25" customHeight="1" x14ac:dyDescent="0.3">
      <c r="A157" s="320"/>
      <c r="B157" s="114" t="s">
        <v>314</v>
      </c>
      <c r="C157" s="320">
        <v>264</v>
      </c>
      <c r="D157" s="320">
        <v>340</v>
      </c>
      <c r="E157" s="104" t="s">
        <v>209</v>
      </c>
      <c r="F157" s="97">
        <f t="shared" si="4"/>
        <v>0</v>
      </c>
      <c r="G157" s="97">
        <f t="shared" si="5"/>
        <v>0</v>
      </c>
      <c r="H157" s="271"/>
      <c r="I157" s="113"/>
      <c r="J157" s="113"/>
      <c r="K157" s="177"/>
      <c r="L157" s="305"/>
      <c r="N157" s="110"/>
      <c r="O157" s="110"/>
      <c r="P157" s="110"/>
      <c r="Q157" s="110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211"/>
    </row>
    <row r="158" spans="1:65" s="109" customFormat="1" ht="120" customHeight="1" x14ac:dyDescent="0.3">
      <c r="A158" s="320"/>
      <c r="B158" s="114" t="s">
        <v>315</v>
      </c>
      <c r="C158" s="320">
        <v>264</v>
      </c>
      <c r="D158" s="320">
        <v>340</v>
      </c>
      <c r="E158" s="104" t="s">
        <v>211</v>
      </c>
      <c r="F158" s="97">
        <f t="shared" si="4"/>
        <v>0</v>
      </c>
      <c r="G158" s="97">
        <f t="shared" si="5"/>
        <v>0</v>
      </c>
      <c r="H158" s="271"/>
      <c r="I158" s="113"/>
      <c r="J158" s="113"/>
      <c r="K158" s="177"/>
      <c r="L158" s="305"/>
      <c r="N158" s="110"/>
      <c r="O158" s="110"/>
      <c r="P158" s="110"/>
      <c r="Q158" s="110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211"/>
    </row>
    <row r="159" spans="1:65" s="109" customFormat="1" ht="85.5" customHeight="1" x14ac:dyDescent="0.3">
      <c r="A159" s="320"/>
      <c r="B159" s="114" t="s">
        <v>316</v>
      </c>
      <c r="C159" s="320">
        <v>264</v>
      </c>
      <c r="D159" s="320">
        <v>340</v>
      </c>
      <c r="E159" s="104" t="s">
        <v>214</v>
      </c>
      <c r="F159" s="97">
        <f t="shared" si="4"/>
        <v>0</v>
      </c>
      <c r="G159" s="97">
        <f t="shared" si="5"/>
        <v>0</v>
      </c>
      <c r="H159" s="271"/>
      <c r="I159" s="113"/>
      <c r="J159" s="113"/>
      <c r="K159" s="177"/>
      <c r="L159" s="305"/>
      <c r="N159" s="110"/>
      <c r="O159" s="110"/>
      <c r="P159" s="110"/>
      <c r="Q159" s="110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211"/>
    </row>
    <row r="160" spans="1:65" s="109" customFormat="1" ht="94.5" thickBot="1" x14ac:dyDescent="0.35">
      <c r="A160" s="318"/>
      <c r="B160" s="116" t="s">
        <v>317</v>
      </c>
      <c r="C160" s="318">
        <v>264</v>
      </c>
      <c r="D160" s="318">
        <v>340</v>
      </c>
      <c r="E160" s="117" t="s">
        <v>215</v>
      </c>
      <c r="F160" s="97">
        <f t="shared" si="4"/>
        <v>0</v>
      </c>
      <c r="G160" s="97">
        <f t="shared" si="5"/>
        <v>0</v>
      </c>
      <c r="H160" s="272"/>
      <c r="I160" s="118"/>
      <c r="J160" s="118"/>
      <c r="K160" s="182"/>
      <c r="L160" s="306"/>
      <c r="M160" s="121"/>
      <c r="N160" s="122"/>
      <c r="O160" s="122"/>
      <c r="P160" s="122"/>
      <c r="Q160" s="12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211"/>
    </row>
    <row r="161" spans="1:65" s="162" customFormat="1" ht="66.75" customHeight="1" thickBot="1" x14ac:dyDescent="0.35">
      <c r="A161" s="123"/>
      <c r="B161" s="124" t="s">
        <v>217</v>
      </c>
      <c r="C161" s="125" t="s">
        <v>196</v>
      </c>
      <c r="D161" s="125" t="s">
        <v>196</v>
      </c>
      <c r="E161" s="126" t="s">
        <v>196</v>
      </c>
      <c r="F161" s="97">
        <f t="shared" si="4"/>
        <v>300</v>
      </c>
      <c r="G161" s="97">
        <f t="shared" si="5"/>
        <v>0</v>
      </c>
      <c r="H161" s="273">
        <f>H162</f>
        <v>0</v>
      </c>
      <c r="I161" s="127"/>
      <c r="J161" s="127"/>
      <c r="K161" s="82"/>
      <c r="L161" s="293">
        <f>L162</f>
        <v>300</v>
      </c>
      <c r="M161" s="130"/>
      <c r="N161" s="131"/>
      <c r="O161" s="131"/>
      <c r="P161" s="131"/>
      <c r="Q161" s="132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213"/>
    </row>
    <row r="162" spans="1:65" s="109" customFormat="1" ht="70.5" customHeight="1" thickBot="1" x14ac:dyDescent="0.35">
      <c r="A162" s="319"/>
      <c r="B162" s="136" t="s">
        <v>218</v>
      </c>
      <c r="C162" s="319">
        <v>261</v>
      </c>
      <c r="D162" s="319">
        <v>310</v>
      </c>
      <c r="E162" s="137" t="s">
        <v>219</v>
      </c>
      <c r="F162" s="97">
        <f t="shared" si="4"/>
        <v>300</v>
      </c>
      <c r="G162" s="97">
        <f t="shared" si="5"/>
        <v>0</v>
      </c>
      <c r="H162" s="275"/>
      <c r="I162" s="138"/>
      <c r="J162" s="138"/>
      <c r="K162" s="201"/>
      <c r="L162" s="308">
        <v>300</v>
      </c>
      <c r="M162" s="140"/>
      <c r="N162" s="141"/>
      <c r="O162" s="141"/>
      <c r="P162" s="141"/>
      <c r="Q162" s="141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211"/>
    </row>
    <row r="163" spans="1:65" s="180" customFormat="1" ht="62.25" customHeight="1" thickBot="1" x14ac:dyDescent="0.35">
      <c r="A163" s="204"/>
      <c r="B163" s="205" t="s">
        <v>220</v>
      </c>
      <c r="C163" s="80" t="s">
        <v>196</v>
      </c>
      <c r="D163" s="80" t="s">
        <v>196</v>
      </c>
      <c r="E163" s="80" t="s">
        <v>196</v>
      </c>
      <c r="F163" s="97">
        <f t="shared" si="4"/>
        <v>1260</v>
      </c>
      <c r="G163" s="97">
        <f t="shared" si="5"/>
        <v>0</v>
      </c>
      <c r="H163" s="273">
        <f>H165+H167</f>
        <v>0</v>
      </c>
      <c r="I163" s="82"/>
      <c r="J163" s="82"/>
      <c r="K163" s="82"/>
      <c r="L163" s="291">
        <f>SUM(L165:L171)</f>
        <v>1260</v>
      </c>
      <c r="M163" s="205"/>
      <c r="N163" s="206"/>
      <c r="O163" s="206"/>
      <c r="P163" s="206"/>
      <c r="Q163" s="207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214"/>
    </row>
    <row r="164" spans="1:65" s="180" customFormat="1" ht="19.5" customHeight="1" x14ac:dyDescent="0.3">
      <c r="A164" s="208"/>
      <c r="B164" s="215" t="s">
        <v>318</v>
      </c>
      <c r="C164" s="208"/>
      <c r="D164" s="208"/>
      <c r="E164" s="208"/>
      <c r="F164" s="97">
        <f t="shared" si="4"/>
        <v>0</v>
      </c>
      <c r="G164" s="97">
        <f t="shared" si="5"/>
        <v>0</v>
      </c>
      <c r="H164" s="276"/>
      <c r="I164" s="91"/>
      <c r="J164" s="91"/>
      <c r="K164" s="91"/>
      <c r="L164" s="292"/>
      <c r="M164" s="208"/>
      <c r="N164" s="209"/>
      <c r="O164" s="209"/>
      <c r="P164" s="209"/>
      <c r="Q164" s="209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214"/>
    </row>
    <row r="165" spans="1:65" s="109" customFormat="1" ht="85.5" customHeight="1" x14ac:dyDescent="0.3">
      <c r="A165" s="362"/>
      <c r="B165" s="354" t="s">
        <v>319</v>
      </c>
      <c r="C165" s="362">
        <v>176</v>
      </c>
      <c r="D165" s="320">
        <v>226</v>
      </c>
      <c r="E165" s="104" t="s">
        <v>373</v>
      </c>
      <c r="F165" s="97">
        <f t="shared" si="4"/>
        <v>827</v>
      </c>
      <c r="G165" s="97">
        <f t="shared" si="5"/>
        <v>0</v>
      </c>
      <c r="H165" s="271"/>
      <c r="I165" s="113"/>
      <c r="J165" s="113"/>
      <c r="K165" s="177"/>
      <c r="L165" s="305">
        <v>827</v>
      </c>
      <c r="N165" s="110"/>
      <c r="O165" s="110"/>
      <c r="P165" s="110"/>
      <c r="Q165" s="110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211"/>
    </row>
    <row r="166" spans="1:65" s="109" customFormat="1" ht="85.5" customHeight="1" x14ac:dyDescent="0.3">
      <c r="A166" s="366"/>
      <c r="B166" s="356"/>
      <c r="C166" s="366"/>
      <c r="D166" s="320">
        <v>226</v>
      </c>
      <c r="E166" s="104" t="s">
        <v>222</v>
      </c>
      <c r="F166" s="97">
        <f t="shared" si="4"/>
        <v>138</v>
      </c>
      <c r="G166" s="97">
        <f t="shared" si="5"/>
        <v>0</v>
      </c>
      <c r="H166" s="271"/>
      <c r="I166" s="113"/>
      <c r="J166" s="113"/>
      <c r="K166" s="177"/>
      <c r="L166" s="305">
        <v>138</v>
      </c>
      <c r="N166" s="110"/>
      <c r="O166" s="110"/>
      <c r="P166" s="110"/>
      <c r="Q166" s="110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211"/>
    </row>
    <row r="167" spans="1:65" s="109" customFormat="1" ht="56.25" customHeight="1" x14ac:dyDescent="0.3">
      <c r="A167" s="353"/>
      <c r="B167" s="364" t="s">
        <v>320</v>
      </c>
      <c r="C167" s="365">
        <v>176</v>
      </c>
      <c r="D167" s="322">
        <v>226</v>
      </c>
      <c r="E167" s="150" t="s">
        <v>223</v>
      </c>
      <c r="F167" s="97">
        <f t="shared" si="4"/>
        <v>109</v>
      </c>
      <c r="G167" s="97">
        <f t="shared" si="5"/>
        <v>0</v>
      </c>
      <c r="H167" s="271"/>
      <c r="I167" s="113"/>
      <c r="J167" s="113"/>
      <c r="K167" s="177"/>
      <c r="L167" s="305">
        <v>109</v>
      </c>
      <c r="N167" s="110"/>
      <c r="O167" s="110"/>
      <c r="P167" s="110"/>
      <c r="Q167" s="110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211"/>
    </row>
    <row r="168" spans="1:65" s="102" customFormat="1" ht="50.25" customHeight="1" x14ac:dyDescent="0.3">
      <c r="A168" s="353"/>
      <c r="B168" s="364"/>
      <c r="C168" s="365"/>
      <c r="D168" s="322">
        <v>226</v>
      </c>
      <c r="E168" s="150" t="s">
        <v>224</v>
      </c>
      <c r="F168" s="97">
        <f t="shared" si="4"/>
        <v>186</v>
      </c>
      <c r="G168" s="97">
        <f t="shared" si="5"/>
        <v>0</v>
      </c>
      <c r="H168" s="271"/>
      <c r="I168" s="113"/>
      <c r="J168" s="113"/>
      <c r="K168" s="177"/>
      <c r="L168" s="305">
        <v>186</v>
      </c>
      <c r="M168" s="109"/>
      <c r="N168" s="110"/>
      <c r="O168" s="110"/>
      <c r="P168" s="110"/>
      <c r="Q168" s="110"/>
    </row>
    <row r="169" spans="1:65" s="102" customFormat="1" ht="59.25" customHeight="1" x14ac:dyDescent="0.3">
      <c r="A169" s="320"/>
      <c r="B169" s="114" t="s">
        <v>321</v>
      </c>
      <c r="C169" s="322">
        <v>250</v>
      </c>
      <c r="D169" s="322">
        <v>290</v>
      </c>
      <c r="E169" s="150" t="s">
        <v>222</v>
      </c>
      <c r="F169" s="97">
        <f t="shared" si="4"/>
        <v>0</v>
      </c>
      <c r="G169" s="97">
        <f t="shared" si="5"/>
        <v>0</v>
      </c>
      <c r="H169" s="271"/>
      <c r="I169" s="113"/>
      <c r="J169" s="113"/>
      <c r="K169" s="177"/>
      <c r="L169" s="305"/>
      <c r="M169" s="109"/>
      <c r="N169" s="110"/>
      <c r="O169" s="110"/>
      <c r="P169" s="110"/>
      <c r="Q169" s="110"/>
    </row>
    <row r="170" spans="1:65" s="102" customFormat="1" ht="80.25" customHeight="1" x14ac:dyDescent="0.3">
      <c r="A170" s="320"/>
      <c r="B170" s="114" t="s">
        <v>322</v>
      </c>
      <c r="C170" s="322">
        <v>264</v>
      </c>
      <c r="D170" s="322">
        <v>340</v>
      </c>
      <c r="E170" s="150" t="s">
        <v>221</v>
      </c>
      <c r="F170" s="97">
        <f t="shared" si="4"/>
        <v>0</v>
      </c>
      <c r="G170" s="97">
        <f t="shared" si="5"/>
        <v>0</v>
      </c>
      <c r="H170" s="271"/>
      <c r="I170" s="113"/>
      <c r="J170" s="113"/>
      <c r="K170" s="177"/>
      <c r="L170" s="305"/>
      <c r="M170" s="109"/>
      <c r="N170" s="110"/>
      <c r="O170" s="110"/>
      <c r="P170" s="110"/>
      <c r="Q170" s="110"/>
    </row>
    <row r="171" spans="1:65" s="102" customFormat="1" ht="84.75" customHeight="1" thickBot="1" x14ac:dyDescent="0.35">
      <c r="A171" s="318"/>
      <c r="B171" s="116" t="s">
        <v>319</v>
      </c>
      <c r="C171" s="217">
        <v>264</v>
      </c>
      <c r="D171" s="217">
        <v>340</v>
      </c>
      <c r="E171" s="150" t="s">
        <v>222</v>
      </c>
      <c r="F171" s="97">
        <f t="shared" si="4"/>
        <v>0</v>
      </c>
      <c r="G171" s="97">
        <f t="shared" si="5"/>
        <v>0</v>
      </c>
      <c r="H171" s="272"/>
      <c r="I171" s="118"/>
      <c r="J171" s="118"/>
      <c r="K171" s="182"/>
      <c r="L171" s="306"/>
      <c r="M171" s="121"/>
      <c r="N171" s="122"/>
      <c r="O171" s="122"/>
      <c r="P171" s="122"/>
      <c r="Q171" s="122"/>
    </row>
    <row r="172" spans="1:65" ht="43.5" customHeight="1" thickBot="1" x14ac:dyDescent="0.35">
      <c r="A172" s="204"/>
      <c r="B172" s="205" t="s">
        <v>225</v>
      </c>
      <c r="C172" s="80" t="s">
        <v>196</v>
      </c>
      <c r="D172" s="80" t="s">
        <v>196</v>
      </c>
      <c r="E172" s="80" t="s">
        <v>196</v>
      </c>
      <c r="F172" s="97">
        <f t="shared" si="4"/>
        <v>0</v>
      </c>
      <c r="G172" s="97">
        <f t="shared" si="5"/>
        <v>0</v>
      </c>
      <c r="H172" s="273">
        <f>H174+H175+H176+H177+H178+H179+H180+H181+H182+H183+H187</f>
        <v>0</v>
      </c>
      <c r="I172" s="82"/>
      <c r="J172" s="82"/>
      <c r="K172" s="82"/>
      <c r="L172" s="291">
        <f>L174+L175+L176+L177+L178+L179+L180+L181+L182+L183+L187</f>
        <v>0</v>
      </c>
      <c r="M172" s="205"/>
      <c r="N172" s="206"/>
      <c r="O172" s="206"/>
      <c r="P172" s="206"/>
      <c r="Q172" s="207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</row>
    <row r="173" spans="1:65" ht="18.75" customHeight="1" x14ac:dyDescent="0.3">
      <c r="A173" s="208"/>
      <c r="B173" s="215" t="s">
        <v>318</v>
      </c>
      <c r="C173" s="208"/>
      <c r="D173" s="208"/>
      <c r="E173" s="208"/>
      <c r="F173" s="97">
        <f t="shared" si="4"/>
        <v>0</v>
      </c>
      <c r="G173" s="97">
        <f t="shared" si="5"/>
        <v>0</v>
      </c>
      <c r="H173" s="276"/>
      <c r="I173" s="91"/>
      <c r="J173" s="91"/>
      <c r="K173" s="91"/>
      <c r="L173" s="292"/>
      <c r="M173" s="208"/>
      <c r="N173" s="209"/>
      <c r="O173" s="209"/>
      <c r="P173" s="209"/>
      <c r="Q173" s="209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</row>
    <row r="174" spans="1:65" s="103" customFormat="1" ht="36.75" customHeight="1" x14ac:dyDescent="0.3">
      <c r="A174" s="320"/>
      <c r="B174" s="170" t="s">
        <v>323</v>
      </c>
      <c r="C174" s="320">
        <v>175</v>
      </c>
      <c r="D174" s="320">
        <v>225</v>
      </c>
      <c r="E174" s="150" t="s">
        <v>230</v>
      </c>
      <c r="F174" s="97">
        <f t="shared" si="4"/>
        <v>0</v>
      </c>
      <c r="G174" s="97">
        <f t="shared" si="5"/>
        <v>0</v>
      </c>
      <c r="H174" s="267"/>
      <c r="I174" s="107"/>
      <c r="J174" s="107"/>
      <c r="K174" s="178"/>
      <c r="L174" s="289"/>
      <c r="M174" s="109"/>
      <c r="N174" s="110"/>
      <c r="O174" s="110"/>
      <c r="P174" s="110"/>
      <c r="Q174" s="110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</row>
    <row r="175" spans="1:65" s="103" customFormat="1" ht="37.5" x14ac:dyDescent="0.3">
      <c r="A175" s="320"/>
      <c r="B175" s="327" t="s">
        <v>324</v>
      </c>
      <c r="C175" s="320">
        <v>175</v>
      </c>
      <c r="D175" s="320">
        <v>225</v>
      </c>
      <c r="E175" s="150" t="s">
        <v>227</v>
      </c>
      <c r="F175" s="97">
        <f t="shared" si="4"/>
        <v>0</v>
      </c>
      <c r="G175" s="97">
        <f t="shared" si="5"/>
        <v>0</v>
      </c>
      <c r="H175" s="267"/>
      <c r="I175" s="107"/>
      <c r="J175" s="107"/>
      <c r="K175" s="178"/>
      <c r="L175" s="289"/>
      <c r="M175" s="109"/>
      <c r="N175" s="110"/>
      <c r="O175" s="110"/>
      <c r="P175" s="110"/>
      <c r="Q175" s="110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</row>
    <row r="176" spans="1:65" s="103" customFormat="1" ht="56.25" x14ac:dyDescent="0.3">
      <c r="A176" s="320"/>
      <c r="B176" s="164" t="s">
        <v>325</v>
      </c>
      <c r="C176" s="320">
        <v>175</v>
      </c>
      <c r="D176" s="320">
        <v>225</v>
      </c>
      <c r="E176" s="150" t="s">
        <v>228</v>
      </c>
      <c r="F176" s="97">
        <f t="shared" ref="F176:F239" si="6">G176+L176</f>
        <v>0</v>
      </c>
      <c r="G176" s="97">
        <f t="shared" ref="G176:G239" si="7">H176+I176+J176+K176</f>
        <v>0</v>
      </c>
      <c r="H176" s="267"/>
      <c r="I176" s="107"/>
      <c r="J176" s="107"/>
      <c r="K176" s="178"/>
      <c r="L176" s="289"/>
      <c r="M176" s="109"/>
      <c r="N176" s="110"/>
      <c r="O176" s="110"/>
      <c r="P176" s="110"/>
      <c r="Q176" s="110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</row>
    <row r="177" spans="1:64" s="103" customFormat="1" ht="37.5" x14ac:dyDescent="0.3">
      <c r="A177" s="320"/>
      <c r="B177" s="327" t="s">
        <v>326</v>
      </c>
      <c r="C177" s="320">
        <v>175</v>
      </c>
      <c r="D177" s="320">
        <v>225</v>
      </c>
      <c r="E177" s="150" t="s">
        <v>227</v>
      </c>
      <c r="F177" s="97">
        <f t="shared" si="6"/>
        <v>0</v>
      </c>
      <c r="G177" s="97">
        <f t="shared" si="7"/>
        <v>0</v>
      </c>
      <c r="H177" s="267"/>
      <c r="I177" s="107"/>
      <c r="J177" s="107"/>
      <c r="K177" s="178"/>
      <c r="L177" s="289"/>
      <c r="M177" s="109"/>
      <c r="N177" s="110"/>
      <c r="O177" s="110"/>
      <c r="P177" s="110"/>
      <c r="Q177" s="110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</row>
    <row r="178" spans="1:64" s="103" customFormat="1" ht="56.25" x14ac:dyDescent="0.3">
      <c r="A178" s="320"/>
      <c r="B178" s="170" t="s">
        <v>327</v>
      </c>
      <c r="C178" s="320">
        <v>175</v>
      </c>
      <c r="D178" s="320">
        <v>225</v>
      </c>
      <c r="E178" s="150" t="s">
        <v>228</v>
      </c>
      <c r="F178" s="97">
        <f t="shared" si="6"/>
        <v>0</v>
      </c>
      <c r="G178" s="97">
        <f t="shared" si="7"/>
        <v>0</v>
      </c>
      <c r="H178" s="267"/>
      <c r="I178" s="107"/>
      <c r="J178" s="107"/>
      <c r="K178" s="178"/>
      <c r="L178" s="289"/>
      <c r="M178" s="109"/>
      <c r="N178" s="110"/>
      <c r="O178" s="110"/>
      <c r="P178" s="110"/>
      <c r="Q178" s="110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</row>
    <row r="179" spans="1:64" s="103" customFormat="1" ht="37.5" x14ac:dyDescent="0.3">
      <c r="A179" s="320"/>
      <c r="B179" s="170" t="s">
        <v>328</v>
      </c>
      <c r="C179" s="320">
        <v>175</v>
      </c>
      <c r="D179" s="320">
        <v>225</v>
      </c>
      <c r="E179" s="150" t="s">
        <v>228</v>
      </c>
      <c r="F179" s="97">
        <f t="shared" si="6"/>
        <v>0</v>
      </c>
      <c r="G179" s="97">
        <f t="shared" si="7"/>
        <v>0</v>
      </c>
      <c r="H179" s="267"/>
      <c r="I179" s="107"/>
      <c r="J179" s="107"/>
      <c r="K179" s="178"/>
      <c r="L179" s="289"/>
      <c r="M179" s="109"/>
      <c r="N179" s="110"/>
      <c r="O179" s="110"/>
      <c r="P179" s="110"/>
      <c r="Q179" s="110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</row>
    <row r="180" spans="1:64" s="103" customFormat="1" ht="37.5" x14ac:dyDescent="0.3">
      <c r="A180" s="320"/>
      <c r="B180" s="170" t="s">
        <v>329</v>
      </c>
      <c r="C180" s="320">
        <v>175</v>
      </c>
      <c r="D180" s="320">
        <v>225</v>
      </c>
      <c r="E180" s="150" t="s">
        <v>230</v>
      </c>
      <c r="F180" s="97">
        <f t="shared" si="6"/>
        <v>0</v>
      </c>
      <c r="G180" s="97">
        <f t="shared" si="7"/>
        <v>0</v>
      </c>
      <c r="H180" s="267"/>
      <c r="I180" s="107"/>
      <c r="J180" s="107"/>
      <c r="K180" s="178"/>
      <c r="L180" s="289"/>
      <c r="M180" s="109"/>
      <c r="N180" s="110"/>
      <c r="O180" s="110"/>
      <c r="P180" s="110"/>
      <c r="Q180" s="110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</row>
    <row r="181" spans="1:64" s="103" customFormat="1" ht="37.5" x14ac:dyDescent="0.3">
      <c r="A181" s="320"/>
      <c r="B181" s="327" t="s">
        <v>330</v>
      </c>
      <c r="C181" s="320">
        <v>176</v>
      </c>
      <c r="D181" s="320">
        <v>226</v>
      </c>
      <c r="E181" s="150" t="s">
        <v>226</v>
      </c>
      <c r="F181" s="97">
        <f t="shared" si="6"/>
        <v>0</v>
      </c>
      <c r="G181" s="97">
        <f t="shared" si="7"/>
        <v>0</v>
      </c>
      <c r="H181" s="267"/>
      <c r="I181" s="107"/>
      <c r="J181" s="107"/>
      <c r="K181" s="178"/>
      <c r="L181" s="288"/>
      <c r="M181" s="168"/>
      <c r="N181" s="113"/>
      <c r="O181" s="113"/>
      <c r="P181" s="113"/>
      <c r="Q181" s="113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</row>
    <row r="182" spans="1:64" s="103" customFormat="1" ht="37.5" x14ac:dyDescent="0.3">
      <c r="A182" s="320"/>
      <c r="B182" s="170" t="s">
        <v>331</v>
      </c>
      <c r="C182" s="320">
        <v>176</v>
      </c>
      <c r="D182" s="320">
        <v>226</v>
      </c>
      <c r="E182" s="150" t="s">
        <v>228</v>
      </c>
      <c r="F182" s="97">
        <f t="shared" si="6"/>
        <v>0</v>
      </c>
      <c r="G182" s="97">
        <f t="shared" si="7"/>
        <v>0</v>
      </c>
      <c r="H182" s="267"/>
      <c r="I182" s="107"/>
      <c r="J182" s="107"/>
      <c r="K182" s="178"/>
      <c r="L182" s="289"/>
      <c r="M182" s="109"/>
      <c r="N182" s="110"/>
      <c r="O182" s="110"/>
      <c r="P182" s="110"/>
      <c r="Q182" s="110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</row>
    <row r="183" spans="1:64" s="103" customFormat="1" ht="42.75" customHeight="1" x14ac:dyDescent="0.3">
      <c r="A183" s="320"/>
      <c r="B183" s="170" t="s">
        <v>332</v>
      </c>
      <c r="C183" s="320">
        <v>176</v>
      </c>
      <c r="D183" s="320">
        <v>226</v>
      </c>
      <c r="E183" s="150" t="s">
        <v>231</v>
      </c>
      <c r="F183" s="97">
        <f t="shared" si="6"/>
        <v>0</v>
      </c>
      <c r="G183" s="97">
        <f t="shared" si="7"/>
        <v>0</v>
      </c>
      <c r="H183" s="267"/>
      <c r="I183" s="107"/>
      <c r="J183" s="107"/>
      <c r="K183" s="178"/>
      <c r="L183" s="289"/>
      <c r="M183" s="109"/>
      <c r="N183" s="110"/>
      <c r="O183" s="110"/>
      <c r="P183" s="110"/>
      <c r="Q183" s="110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</row>
    <row r="184" spans="1:64" s="103" customFormat="1" ht="18.75" hidden="1" x14ac:dyDescent="0.3">
      <c r="A184" s="320"/>
      <c r="B184" s="170"/>
      <c r="C184" s="320"/>
      <c r="D184" s="320"/>
      <c r="E184" s="150" t="s">
        <v>333</v>
      </c>
      <c r="F184" s="97">
        <f t="shared" si="6"/>
        <v>0</v>
      </c>
      <c r="G184" s="97">
        <f t="shared" si="7"/>
        <v>0</v>
      </c>
      <c r="H184" s="267"/>
      <c r="I184" s="107"/>
      <c r="J184" s="107"/>
      <c r="K184" s="178"/>
      <c r="L184" s="289"/>
      <c r="M184" s="109"/>
      <c r="N184" s="110"/>
      <c r="O184" s="110"/>
      <c r="P184" s="110"/>
      <c r="Q184" s="110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</row>
    <row r="185" spans="1:64" s="103" customFormat="1" ht="18.75" hidden="1" x14ac:dyDescent="0.3">
      <c r="A185" s="320"/>
      <c r="B185" s="170"/>
      <c r="C185" s="320"/>
      <c r="D185" s="320"/>
      <c r="E185" s="150" t="s">
        <v>333</v>
      </c>
      <c r="F185" s="97">
        <f t="shared" si="6"/>
        <v>0</v>
      </c>
      <c r="G185" s="97">
        <f t="shared" si="7"/>
        <v>0</v>
      </c>
      <c r="H185" s="267"/>
      <c r="I185" s="107"/>
      <c r="J185" s="107"/>
      <c r="K185" s="178"/>
      <c r="L185" s="289"/>
      <c r="M185" s="109"/>
      <c r="N185" s="110"/>
      <c r="O185" s="110"/>
      <c r="P185" s="110"/>
      <c r="Q185" s="110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</row>
    <row r="186" spans="1:64" s="103" customFormat="1" ht="18.75" hidden="1" x14ac:dyDescent="0.3">
      <c r="A186" s="320"/>
      <c r="B186" s="170"/>
      <c r="C186" s="320"/>
      <c r="D186" s="320"/>
      <c r="E186" s="150" t="s">
        <v>333</v>
      </c>
      <c r="F186" s="97">
        <f t="shared" si="6"/>
        <v>0</v>
      </c>
      <c r="G186" s="97">
        <f t="shared" si="7"/>
        <v>0</v>
      </c>
      <c r="H186" s="267"/>
      <c r="I186" s="107"/>
      <c r="J186" s="107"/>
      <c r="K186" s="178"/>
      <c r="L186" s="289"/>
      <c r="M186" s="109"/>
      <c r="N186" s="110"/>
      <c r="O186" s="110"/>
      <c r="P186" s="110"/>
      <c r="Q186" s="110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</row>
    <row r="187" spans="1:64" s="103" customFormat="1" ht="56.25" x14ac:dyDescent="0.3">
      <c r="A187" s="320"/>
      <c r="B187" s="170" t="s">
        <v>334</v>
      </c>
      <c r="C187" s="320">
        <v>261</v>
      </c>
      <c r="D187" s="320">
        <v>310</v>
      </c>
      <c r="E187" s="150" t="s">
        <v>228</v>
      </c>
      <c r="F187" s="97">
        <f t="shared" si="6"/>
        <v>0</v>
      </c>
      <c r="G187" s="97">
        <f t="shared" si="7"/>
        <v>0</v>
      </c>
      <c r="H187" s="267"/>
      <c r="I187" s="107"/>
      <c r="J187" s="107"/>
      <c r="K187" s="178"/>
      <c r="L187" s="289"/>
      <c r="M187" s="109"/>
      <c r="N187" s="110"/>
      <c r="O187" s="110"/>
      <c r="P187" s="110"/>
      <c r="Q187" s="110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</row>
    <row r="188" spans="1:64" ht="19.5" thickBot="1" x14ac:dyDescent="0.35">
      <c r="A188" s="52"/>
      <c r="B188" s="218"/>
      <c r="C188" s="52"/>
      <c r="D188" s="52"/>
      <c r="E188" s="219"/>
      <c r="F188" s="97">
        <f t="shared" si="6"/>
        <v>0</v>
      </c>
      <c r="G188" s="97">
        <f t="shared" si="7"/>
        <v>0</v>
      </c>
      <c r="H188" s="272"/>
      <c r="I188" s="182"/>
      <c r="J188" s="182"/>
      <c r="K188" s="182"/>
      <c r="L188" s="306"/>
      <c r="M188" s="57"/>
      <c r="N188" s="185"/>
      <c r="O188" s="185"/>
      <c r="P188" s="185"/>
      <c r="Q188" s="185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</row>
    <row r="189" spans="1:64" ht="18.75" customHeight="1" thickBot="1" x14ac:dyDescent="0.35">
      <c r="A189" s="204"/>
      <c r="B189" s="205" t="s">
        <v>232</v>
      </c>
      <c r="C189" s="80" t="s">
        <v>192</v>
      </c>
      <c r="D189" s="80" t="s">
        <v>192</v>
      </c>
      <c r="E189" s="80" t="s">
        <v>192</v>
      </c>
      <c r="F189" s="97">
        <f t="shared" si="6"/>
        <v>1529</v>
      </c>
      <c r="G189" s="97">
        <f t="shared" si="7"/>
        <v>0</v>
      </c>
      <c r="H189" s="273">
        <f>H191+H192+H193+H194+H195+H196+H197+H198+H199+H200+H201+H202</f>
        <v>0</v>
      </c>
      <c r="I189" s="82"/>
      <c r="J189" s="82"/>
      <c r="K189" s="82"/>
      <c r="L189" s="291">
        <f>L191+L192+L193+L194+L195+L196+L197+L198+L199+L200+L201+L202+L203</f>
        <v>1529</v>
      </c>
      <c r="M189" s="205"/>
      <c r="N189" s="206"/>
      <c r="O189" s="206"/>
      <c r="P189" s="206"/>
      <c r="Q189" s="207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64" ht="18.75" customHeight="1" x14ac:dyDescent="0.3">
      <c r="A190" s="208"/>
      <c r="B190" s="215" t="s">
        <v>318</v>
      </c>
      <c r="C190" s="208"/>
      <c r="D190" s="208"/>
      <c r="E190" s="208"/>
      <c r="F190" s="97">
        <f t="shared" si="6"/>
        <v>0</v>
      </c>
      <c r="G190" s="97">
        <f t="shared" si="7"/>
        <v>0</v>
      </c>
      <c r="H190" s="276"/>
      <c r="I190" s="91"/>
      <c r="J190" s="91"/>
      <c r="K190" s="91"/>
      <c r="L190" s="292"/>
      <c r="M190" s="208"/>
      <c r="N190" s="209"/>
      <c r="O190" s="209"/>
      <c r="P190" s="209"/>
      <c r="Q190" s="209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</row>
    <row r="191" spans="1:64" s="103" customFormat="1" ht="88.5" customHeight="1" x14ac:dyDescent="0.3">
      <c r="A191" s="320"/>
      <c r="B191" s="325" t="s">
        <v>335</v>
      </c>
      <c r="C191" s="320">
        <v>161</v>
      </c>
      <c r="D191" s="320">
        <v>211</v>
      </c>
      <c r="E191" s="187" t="s">
        <v>396</v>
      </c>
      <c r="F191" s="97">
        <f t="shared" si="6"/>
        <v>91</v>
      </c>
      <c r="G191" s="97">
        <f t="shared" si="7"/>
        <v>0</v>
      </c>
      <c r="H191" s="271"/>
      <c r="I191" s="113"/>
      <c r="J191" s="113"/>
      <c r="K191" s="177"/>
      <c r="L191" s="305">
        <v>91</v>
      </c>
      <c r="M191" s="109"/>
      <c r="N191" s="110"/>
      <c r="O191" s="110"/>
      <c r="P191" s="110"/>
      <c r="Q191" s="110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</row>
    <row r="192" spans="1:64" s="103" customFormat="1" ht="43.5" customHeight="1" x14ac:dyDescent="0.3">
      <c r="A192" s="320"/>
      <c r="B192" s="325" t="s">
        <v>336</v>
      </c>
      <c r="C192" s="320">
        <v>161</v>
      </c>
      <c r="D192" s="320">
        <v>211</v>
      </c>
      <c r="E192" s="187" t="s">
        <v>240</v>
      </c>
      <c r="F192" s="97">
        <f t="shared" si="6"/>
        <v>0</v>
      </c>
      <c r="G192" s="97">
        <f t="shared" si="7"/>
        <v>0</v>
      </c>
      <c r="H192" s="271"/>
      <c r="I192" s="113"/>
      <c r="J192" s="113"/>
      <c r="K192" s="177"/>
      <c r="L192" s="305"/>
      <c r="M192" s="109"/>
      <c r="N192" s="110"/>
      <c r="O192" s="110"/>
      <c r="P192" s="110"/>
      <c r="Q192" s="110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</row>
    <row r="193" spans="1:64" s="103" customFormat="1" ht="39" customHeight="1" x14ac:dyDescent="0.3">
      <c r="A193" s="320"/>
      <c r="B193" s="325" t="s">
        <v>336</v>
      </c>
      <c r="C193" s="320">
        <v>161</v>
      </c>
      <c r="D193" s="320">
        <v>211</v>
      </c>
      <c r="E193" s="187" t="s">
        <v>241</v>
      </c>
      <c r="F193" s="97">
        <f t="shared" si="6"/>
        <v>0</v>
      </c>
      <c r="G193" s="97">
        <f t="shared" si="7"/>
        <v>0</v>
      </c>
      <c r="H193" s="271"/>
      <c r="I193" s="113"/>
      <c r="J193" s="113"/>
      <c r="K193" s="177"/>
      <c r="L193" s="305"/>
      <c r="M193" s="109"/>
      <c r="N193" s="110"/>
      <c r="O193" s="110"/>
      <c r="P193" s="110"/>
      <c r="Q193" s="110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</row>
    <row r="194" spans="1:64" s="103" customFormat="1" ht="46.5" customHeight="1" x14ac:dyDescent="0.3">
      <c r="A194" s="320"/>
      <c r="B194" s="325" t="s">
        <v>336</v>
      </c>
      <c r="C194" s="320">
        <v>161</v>
      </c>
      <c r="D194" s="320">
        <v>211</v>
      </c>
      <c r="E194" s="187" t="s">
        <v>242</v>
      </c>
      <c r="F194" s="97">
        <f t="shared" si="6"/>
        <v>0</v>
      </c>
      <c r="G194" s="97">
        <f t="shared" si="7"/>
        <v>0</v>
      </c>
      <c r="H194" s="271"/>
      <c r="I194" s="113"/>
      <c r="J194" s="113"/>
      <c r="K194" s="177"/>
      <c r="L194" s="305"/>
      <c r="M194" s="109"/>
      <c r="N194" s="110"/>
      <c r="O194" s="110"/>
      <c r="P194" s="110"/>
      <c r="Q194" s="110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</row>
    <row r="195" spans="1:64" s="103" customFormat="1" ht="85.5" customHeight="1" x14ac:dyDescent="0.3">
      <c r="A195" s="320"/>
      <c r="B195" s="325" t="s">
        <v>337</v>
      </c>
      <c r="C195" s="320">
        <v>162</v>
      </c>
      <c r="D195" s="320">
        <v>212</v>
      </c>
      <c r="E195" s="187" t="s">
        <v>234</v>
      </c>
      <c r="F195" s="97">
        <f t="shared" si="6"/>
        <v>155</v>
      </c>
      <c r="G195" s="97">
        <f t="shared" si="7"/>
        <v>0</v>
      </c>
      <c r="H195" s="271"/>
      <c r="I195" s="113"/>
      <c r="J195" s="113"/>
      <c r="K195" s="177"/>
      <c r="L195" s="305">
        <v>155</v>
      </c>
      <c r="M195" s="109"/>
      <c r="N195" s="110"/>
      <c r="O195" s="110"/>
      <c r="P195" s="110"/>
      <c r="Q195" s="110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</row>
    <row r="196" spans="1:64" s="103" customFormat="1" ht="81" customHeight="1" x14ac:dyDescent="0.3">
      <c r="A196" s="320"/>
      <c r="B196" s="325" t="s">
        <v>337</v>
      </c>
      <c r="C196" s="320">
        <v>162</v>
      </c>
      <c r="D196" s="320">
        <v>212</v>
      </c>
      <c r="E196" s="187" t="s">
        <v>235</v>
      </c>
      <c r="F196" s="97">
        <f t="shared" si="6"/>
        <v>157</v>
      </c>
      <c r="G196" s="97">
        <f t="shared" si="7"/>
        <v>0</v>
      </c>
      <c r="H196" s="271"/>
      <c r="I196" s="113"/>
      <c r="J196" s="113"/>
      <c r="K196" s="177"/>
      <c r="L196" s="305">
        <v>157</v>
      </c>
      <c r="M196" s="109"/>
      <c r="N196" s="110"/>
      <c r="O196" s="110"/>
      <c r="P196" s="110"/>
      <c r="Q196" s="110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</row>
    <row r="197" spans="1:64" s="103" customFormat="1" ht="37.5" x14ac:dyDescent="0.3">
      <c r="A197" s="320"/>
      <c r="B197" s="325" t="s">
        <v>338</v>
      </c>
      <c r="C197" s="320">
        <v>163</v>
      </c>
      <c r="D197" s="320">
        <v>213</v>
      </c>
      <c r="E197" s="187" t="s">
        <v>240</v>
      </c>
      <c r="F197" s="97">
        <f t="shared" si="6"/>
        <v>0</v>
      </c>
      <c r="G197" s="97">
        <f t="shared" si="7"/>
        <v>0</v>
      </c>
      <c r="H197" s="271"/>
      <c r="I197" s="113"/>
      <c r="J197" s="113"/>
      <c r="K197" s="177"/>
      <c r="L197" s="305"/>
      <c r="M197" s="109"/>
      <c r="N197" s="110"/>
      <c r="O197" s="110"/>
      <c r="P197" s="110"/>
      <c r="Q197" s="110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</row>
    <row r="198" spans="1:64" s="103" customFormat="1" ht="37.5" x14ac:dyDescent="0.3">
      <c r="A198" s="320"/>
      <c r="B198" s="325" t="s">
        <v>338</v>
      </c>
      <c r="C198" s="320">
        <v>163</v>
      </c>
      <c r="D198" s="320">
        <v>213</v>
      </c>
      <c r="E198" s="187" t="s">
        <v>241</v>
      </c>
      <c r="F198" s="97">
        <f t="shared" si="6"/>
        <v>0</v>
      </c>
      <c r="G198" s="97">
        <f t="shared" si="7"/>
        <v>0</v>
      </c>
      <c r="H198" s="271"/>
      <c r="I198" s="113"/>
      <c r="J198" s="113"/>
      <c r="K198" s="177"/>
      <c r="L198" s="305"/>
      <c r="M198" s="109"/>
      <c r="N198" s="110"/>
      <c r="O198" s="110"/>
      <c r="P198" s="110"/>
      <c r="Q198" s="110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</row>
    <row r="199" spans="1:64" s="103" customFormat="1" ht="37.5" x14ac:dyDescent="0.3">
      <c r="A199" s="320"/>
      <c r="B199" s="325" t="s">
        <v>338</v>
      </c>
      <c r="C199" s="320">
        <v>163</v>
      </c>
      <c r="D199" s="320">
        <v>213</v>
      </c>
      <c r="E199" s="187" t="s">
        <v>242</v>
      </c>
      <c r="F199" s="97">
        <f t="shared" si="6"/>
        <v>0</v>
      </c>
      <c r="G199" s="97">
        <f t="shared" si="7"/>
        <v>0</v>
      </c>
      <c r="H199" s="271"/>
      <c r="I199" s="113"/>
      <c r="J199" s="113"/>
      <c r="K199" s="177"/>
      <c r="L199" s="305"/>
      <c r="M199" s="109"/>
      <c r="N199" s="110"/>
      <c r="O199" s="110"/>
      <c r="P199" s="110"/>
      <c r="Q199" s="110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</row>
    <row r="200" spans="1:64" s="103" customFormat="1" ht="82.5" customHeight="1" x14ac:dyDescent="0.3">
      <c r="A200" s="320"/>
      <c r="B200" s="325" t="s">
        <v>339</v>
      </c>
      <c r="C200" s="320">
        <v>242</v>
      </c>
      <c r="D200" s="320">
        <v>262</v>
      </c>
      <c r="E200" s="187" t="s">
        <v>237</v>
      </c>
      <c r="F200" s="97">
        <f t="shared" si="6"/>
        <v>1126</v>
      </c>
      <c r="G200" s="97">
        <f t="shared" si="7"/>
        <v>0</v>
      </c>
      <c r="H200" s="271"/>
      <c r="I200" s="113"/>
      <c r="J200" s="113"/>
      <c r="K200" s="177"/>
      <c r="L200" s="305">
        <v>1126</v>
      </c>
      <c r="M200" s="109"/>
      <c r="N200" s="110"/>
      <c r="O200" s="110"/>
      <c r="P200" s="110"/>
      <c r="Q200" s="110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</row>
    <row r="201" spans="1:64" s="103" customFormat="1" ht="85.5" customHeight="1" x14ac:dyDescent="0.3">
      <c r="A201" s="320"/>
      <c r="B201" s="325" t="s">
        <v>339</v>
      </c>
      <c r="C201" s="320">
        <v>242</v>
      </c>
      <c r="D201" s="320">
        <v>262</v>
      </c>
      <c r="E201" s="187" t="s">
        <v>237</v>
      </c>
      <c r="F201" s="97">
        <f t="shared" si="6"/>
        <v>0</v>
      </c>
      <c r="G201" s="97">
        <f t="shared" si="7"/>
        <v>0</v>
      </c>
      <c r="H201" s="271"/>
      <c r="I201" s="113"/>
      <c r="J201" s="113"/>
      <c r="K201" s="177"/>
      <c r="L201" s="305"/>
      <c r="M201" s="109"/>
      <c r="N201" s="110"/>
      <c r="O201" s="110"/>
      <c r="P201" s="110"/>
      <c r="Q201" s="110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</row>
    <row r="202" spans="1:64" s="103" customFormat="1" ht="84" customHeight="1" x14ac:dyDescent="0.3">
      <c r="A202" s="320"/>
      <c r="B202" s="325" t="s">
        <v>339</v>
      </c>
      <c r="C202" s="320">
        <v>242</v>
      </c>
      <c r="D202" s="320">
        <v>262</v>
      </c>
      <c r="E202" s="112" t="s">
        <v>238</v>
      </c>
      <c r="F202" s="97">
        <f t="shared" si="6"/>
        <v>0</v>
      </c>
      <c r="G202" s="97">
        <f t="shared" si="7"/>
        <v>0</v>
      </c>
      <c r="H202" s="271"/>
      <c r="I202" s="113"/>
      <c r="J202" s="113"/>
      <c r="K202" s="177"/>
      <c r="L202" s="305"/>
      <c r="M202" s="109"/>
      <c r="N202" s="110"/>
      <c r="O202" s="110"/>
      <c r="P202" s="110"/>
      <c r="Q202" s="110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</row>
    <row r="203" spans="1:64" s="103" customFormat="1" ht="80.25" customHeight="1" thickBot="1" x14ac:dyDescent="0.35">
      <c r="A203" s="318"/>
      <c r="B203" s="326" t="s">
        <v>339</v>
      </c>
      <c r="C203" s="217">
        <v>242</v>
      </c>
      <c r="D203" s="217">
        <v>262</v>
      </c>
      <c r="E203" s="190" t="s">
        <v>239</v>
      </c>
      <c r="F203" s="97">
        <f t="shared" si="6"/>
        <v>0</v>
      </c>
      <c r="G203" s="97">
        <f t="shared" si="7"/>
        <v>0</v>
      </c>
      <c r="H203" s="272"/>
      <c r="I203" s="118"/>
      <c r="J203" s="118"/>
      <c r="K203" s="182"/>
      <c r="L203" s="306"/>
      <c r="M203" s="121"/>
      <c r="N203" s="122"/>
      <c r="O203" s="122"/>
      <c r="P203" s="122"/>
      <c r="Q203" s="12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</row>
    <row r="204" spans="1:64" ht="42" customHeight="1" thickBot="1" x14ac:dyDescent="0.35">
      <c r="A204" s="204"/>
      <c r="B204" s="205" t="s">
        <v>243</v>
      </c>
      <c r="C204" s="80" t="s">
        <v>196</v>
      </c>
      <c r="D204" s="80" t="s">
        <v>196</v>
      </c>
      <c r="E204" s="80" t="s">
        <v>196</v>
      </c>
      <c r="F204" s="97">
        <f t="shared" si="6"/>
        <v>8000</v>
      </c>
      <c r="G204" s="97">
        <f t="shared" si="7"/>
        <v>0</v>
      </c>
      <c r="H204" s="273">
        <f>H206+H209+H207+H208</f>
        <v>0</v>
      </c>
      <c r="I204" s="82"/>
      <c r="J204" s="82"/>
      <c r="K204" s="82"/>
      <c r="L204" s="291">
        <f>L206+L209+L207+L208</f>
        <v>8000</v>
      </c>
      <c r="M204" s="205"/>
      <c r="N204" s="206"/>
      <c r="O204" s="206"/>
      <c r="P204" s="206"/>
      <c r="Q204" s="207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64" ht="18.75" customHeight="1" x14ac:dyDescent="0.3">
      <c r="A205" s="208"/>
      <c r="B205" s="215" t="s">
        <v>318</v>
      </c>
      <c r="C205" s="208"/>
      <c r="D205" s="208"/>
      <c r="E205" s="208"/>
      <c r="F205" s="97">
        <f t="shared" si="6"/>
        <v>0</v>
      </c>
      <c r="G205" s="97">
        <f t="shared" si="7"/>
        <v>0</v>
      </c>
      <c r="H205" s="276"/>
      <c r="I205" s="91"/>
      <c r="J205" s="91"/>
      <c r="K205" s="91"/>
      <c r="L205" s="292"/>
      <c r="M205" s="208"/>
      <c r="N205" s="209"/>
      <c r="O205" s="209"/>
      <c r="P205" s="209"/>
      <c r="Q205" s="209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64" s="103" customFormat="1" ht="56.25" customHeight="1" x14ac:dyDescent="0.3">
      <c r="A206" s="362"/>
      <c r="B206" s="377" t="s">
        <v>340</v>
      </c>
      <c r="C206" s="362">
        <v>175</v>
      </c>
      <c r="D206" s="362">
        <v>225</v>
      </c>
      <c r="E206" s="112" t="s">
        <v>244</v>
      </c>
      <c r="F206" s="97">
        <f t="shared" si="6"/>
        <v>0</v>
      </c>
      <c r="G206" s="97">
        <f t="shared" si="7"/>
        <v>0</v>
      </c>
      <c r="H206" s="271"/>
      <c r="I206" s="113"/>
      <c r="J206" s="113"/>
      <c r="K206" s="177"/>
      <c r="L206" s="305"/>
      <c r="M206" s="109"/>
      <c r="N206" s="110"/>
      <c r="O206" s="110"/>
      <c r="P206" s="110"/>
      <c r="Q206" s="110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</row>
    <row r="207" spans="1:64" s="103" customFormat="1" ht="45.75" customHeight="1" x14ac:dyDescent="0.3">
      <c r="A207" s="375"/>
      <c r="B207" s="378"/>
      <c r="C207" s="375"/>
      <c r="D207" s="375"/>
      <c r="E207" s="190" t="s">
        <v>247</v>
      </c>
      <c r="F207" s="97">
        <f t="shared" si="6"/>
        <v>0</v>
      </c>
      <c r="G207" s="97">
        <f t="shared" si="7"/>
        <v>0</v>
      </c>
      <c r="H207" s="272"/>
      <c r="I207" s="118"/>
      <c r="J207" s="118"/>
      <c r="K207" s="182"/>
      <c r="L207" s="306"/>
      <c r="M207" s="121"/>
      <c r="N207" s="122"/>
      <c r="O207" s="122"/>
      <c r="P207" s="122"/>
      <c r="Q207" s="12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</row>
    <row r="208" spans="1:64" s="103" customFormat="1" ht="45.75" customHeight="1" x14ac:dyDescent="0.3">
      <c r="A208" s="375"/>
      <c r="B208" s="378"/>
      <c r="C208" s="375"/>
      <c r="D208" s="375"/>
      <c r="E208" s="190" t="s">
        <v>246</v>
      </c>
      <c r="F208" s="97">
        <f t="shared" si="6"/>
        <v>8000</v>
      </c>
      <c r="G208" s="97">
        <f t="shared" si="7"/>
        <v>0</v>
      </c>
      <c r="H208" s="272"/>
      <c r="I208" s="118"/>
      <c r="J208" s="118"/>
      <c r="K208" s="182"/>
      <c r="L208" s="306">
        <v>8000</v>
      </c>
      <c r="M208" s="121"/>
      <c r="N208" s="122"/>
      <c r="O208" s="122"/>
      <c r="P208" s="122"/>
      <c r="Q208" s="12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</row>
    <row r="209" spans="1:65" s="103" customFormat="1" ht="60" customHeight="1" thickBot="1" x14ac:dyDescent="0.35">
      <c r="A209" s="376"/>
      <c r="B209" s="379"/>
      <c r="C209" s="376"/>
      <c r="D209" s="376"/>
      <c r="E209" s="190" t="s">
        <v>245</v>
      </c>
      <c r="F209" s="97">
        <f t="shared" si="6"/>
        <v>0</v>
      </c>
      <c r="G209" s="97">
        <f t="shared" si="7"/>
        <v>0</v>
      </c>
      <c r="H209" s="272"/>
      <c r="I209" s="118"/>
      <c r="J209" s="118"/>
      <c r="K209" s="182"/>
      <c r="L209" s="306"/>
      <c r="M209" s="121"/>
      <c r="N209" s="122"/>
      <c r="O209" s="122"/>
      <c r="P209" s="122"/>
      <c r="Q209" s="12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</row>
    <row r="210" spans="1:65" ht="18.75" customHeight="1" thickBot="1" x14ac:dyDescent="0.35">
      <c r="A210" s="204"/>
      <c r="B210" s="205" t="s">
        <v>248</v>
      </c>
      <c r="C210" s="80" t="s">
        <v>192</v>
      </c>
      <c r="D210" s="80" t="s">
        <v>192</v>
      </c>
      <c r="E210" s="80" t="s">
        <v>192</v>
      </c>
      <c r="F210" s="97">
        <f t="shared" si="6"/>
        <v>4755</v>
      </c>
      <c r="G210" s="97">
        <f t="shared" si="7"/>
        <v>0</v>
      </c>
      <c r="H210" s="273">
        <f>H212+H213+H214+H218+H225</f>
        <v>0</v>
      </c>
      <c r="I210" s="82"/>
      <c r="J210" s="82"/>
      <c r="K210" s="82"/>
      <c r="L210" s="291">
        <f>L212+L213+L214+L218+L225</f>
        <v>4755</v>
      </c>
      <c r="M210" s="205"/>
      <c r="N210" s="206"/>
      <c r="O210" s="206"/>
      <c r="P210" s="206"/>
      <c r="Q210" s="207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</row>
    <row r="211" spans="1:65" ht="18.75" customHeight="1" x14ac:dyDescent="0.3">
      <c r="A211" s="208"/>
      <c r="B211" s="215" t="s">
        <v>318</v>
      </c>
      <c r="C211" s="208"/>
      <c r="D211" s="208"/>
      <c r="E211" s="208"/>
      <c r="F211" s="97">
        <f t="shared" si="6"/>
        <v>0</v>
      </c>
      <c r="G211" s="97">
        <f t="shared" si="7"/>
        <v>0</v>
      </c>
      <c r="H211" s="276"/>
      <c r="I211" s="91"/>
      <c r="J211" s="91"/>
      <c r="K211" s="91"/>
      <c r="L211" s="292"/>
      <c r="M211" s="208"/>
      <c r="N211" s="209"/>
      <c r="O211" s="209"/>
      <c r="P211" s="209"/>
      <c r="Q211" s="209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65" s="109" customFormat="1" ht="56.25" x14ac:dyDescent="0.3">
      <c r="A212" s="159"/>
      <c r="B212" s="114" t="s">
        <v>341</v>
      </c>
      <c r="C212" s="320">
        <v>176</v>
      </c>
      <c r="D212" s="320">
        <v>226</v>
      </c>
      <c r="E212" s="112" t="s">
        <v>257</v>
      </c>
      <c r="F212" s="97">
        <f t="shared" si="6"/>
        <v>3793</v>
      </c>
      <c r="G212" s="97">
        <f t="shared" si="7"/>
        <v>0</v>
      </c>
      <c r="H212" s="277"/>
      <c r="I212" s="106"/>
      <c r="J212" s="106"/>
      <c r="K212" s="176"/>
      <c r="L212" s="290">
        <v>3793</v>
      </c>
      <c r="M212" s="159"/>
      <c r="N212" s="106"/>
      <c r="O212" s="106"/>
      <c r="P212" s="106"/>
      <c r="Q212" s="106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211"/>
    </row>
    <row r="213" spans="1:65" s="109" customFormat="1" ht="112.5" x14ac:dyDescent="0.3">
      <c r="A213" s="159"/>
      <c r="B213" s="327" t="s">
        <v>342</v>
      </c>
      <c r="C213" s="320">
        <v>176</v>
      </c>
      <c r="D213" s="320">
        <v>226</v>
      </c>
      <c r="E213" s="112" t="s">
        <v>258</v>
      </c>
      <c r="F213" s="97">
        <f t="shared" si="6"/>
        <v>962</v>
      </c>
      <c r="G213" s="97">
        <f t="shared" si="7"/>
        <v>0</v>
      </c>
      <c r="H213" s="277"/>
      <c r="I213" s="106"/>
      <c r="J213" s="106"/>
      <c r="K213" s="176"/>
      <c r="L213" s="290">
        <v>962</v>
      </c>
      <c r="M213" s="159"/>
      <c r="N213" s="106"/>
      <c r="O213" s="106"/>
      <c r="P213" s="106"/>
      <c r="Q213" s="106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211"/>
    </row>
    <row r="214" spans="1:65" s="109" customFormat="1" ht="56.25" x14ac:dyDescent="0.3">
      <c r="A214" s="159"/>
      <c r="B214" s="114" t="s">
        <v>343</v>
      </c>
      <c r="C214" s="320">
        <v>176</v>
      </c>
      <c r="D214" s="320">
        <v>226</v>
      </c>
      <c r="E214" s="112" t="s">
        <v>259</v>
      </c>
      <c r="F214" s="97">
        <f t="shared" si="6"/>
        <v>0</v>
      </c>
      <c r="G214" s="97">
        <f t="shared" si="7"/>
        <v>0</v>
      </c>
      <c r="H214" s="277"/>
      <c r="I214" s="106"/>
      <c r="J214" s="106"/>
      <c r="K214" s="176"/>
      <c r="L214" s="290"/>
      <c r="M214" s="159"/>
      <c r="N214" s="106"/>
      <c r="O214" s="106"/>
      <c r="P214" s="106"/>
      <c r="Q214" s="106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211"/>
    </row>
    <row r="215" spans="1:65" s="103" customFormat="1" ht="18.75" hidden="1" x14ac:dyDescent="0.3">
      <c r="A215" s="320"/>
      <c r="B215" s="327"/>
      <c r="C215" s="320"/>
      <c r="D215" s="320"/>
      <c r="E215" s="112" t="s">
        <v>344</v>
      </c>
      <c r="F215" s="97">
        <f t="shared" si="6"/>
        <v>0</v>
      </c>
      <c r="G215" s="97">
        <f t="shared" si="7"/>
        <v>0</v>
      </c>
      <c r="H215" s="271"/>
      <c r="I215" s="113"/>
      <c r="J215" s="113"/>
      <c r="K215" s="177"/>
      <c r="L215" s="305"/>
      <c r="M215" s="109"/>
      <c r="N215" s="110"/>
      <c r="O215" s="110"/>
      <c r="P215" s="110"/>
      <c r="Q215" s="110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</row>
    <row r="216" spans="1:65" s="103" customFormat="1" ht="18.75" hidden="1" x14ac:dyDescent="0.3">
      <c r="A216" s="320"/>
      <c r="B216" s="327"/>
      <c r="C216" s="320"/>
      <c r="D216" s="320"/>
      <c r="E216" s="112" t="s">
        <v>344</v>
      </c>
      <c r="F216" s="97">
        <f t="shared" si="6"/>
        <v>0</v>
      </c>
      <c r="G216" s="97">
        <f t="shared" si="7"/>
        <v>0</v>
      </c>
      <c r="H216" s="271"/>
      <c r="I216" s="113"/>
      <c r="J216" s="113"/>
      <c r="K216" s="177"/>
      <c r="L216" s="305"/>
      <c r="M216" s="109"/>
      <c r="N216" s="110"/>
      <c r="O216" s="110"/>
      <c r="P216" s="110"/>
      <c r="Q216" s="110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</row>
    <row r="217" spans="1:65" s="103" customFormat="1" ht="18.75" hidden="1" x14ac:dyDescent="0.3">
      <c r="A217" s="320"/>
      <c r="B217" s="327"/>
      <c r="C217" s="320"/>
      <c r="D217" s="320"/>
      <c r="E217" s="112" t="s">
        <v>344</v>
      </c>
      <c r="F217" s="97">
        <f t="shared" si="6"/>
        <v>0</v>
      </c>
      <c r="G217" s="97">
        <f t="shared" si="7"/>
        <v>0</v>
      </c>
      <c r="H217" s="271"/>
      <c r="I217" s="113"/>
      <c r="J217" s="113"/>
      <c r="K217" s="177"/>
      <c r="L217" s="305"/>
      <c r="M217" s="109"/>
      <c r="N217" s="110"/>
      <c r="O217" s="110"/>
      <c r="P217" s="110"/>
      <c r="Q217" s="110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</row>
    <row r="218" spans="1:65" s="103" customFormat="1" ht="75" x14ac:dyDescent="0.3">
      <c r="A218" s="320"/>
      <c r="B218" s="327" t="s">
        <v>345</v>
      </c>
      <c r="C218" s="320">
        <v>261</v>
      </c>
      <c r="D218" s="320">
        <v>310</v>
      </c>
      <c r="E218" s="112" t="s">
        <v>256</v>
      </c>
      <c r="F218" s="97">
        <f t="shared" si="6"/>
        <v>0</v>
      </c>
      <c r="G218" s="97">
        <f t="shared" si="7"/>
        <v>0</v>
      </c>
      <c r="H218" s="267"/>
      <c r="I218" s="107"/>
      <c r="J218" s="107"/>
      <c r="K218" s="178"/>
      <c r="L218" s="289"/>
      <c r="M218" s="109"/>
      <c r="N218" s="110"/>
      <c r="O218" s="110"/>
      <c r="P218" s="110"/>
      <c r="Q218" s="110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</row>
    <row r="219" spans="1:65" s="103" customFormat="1" ht="18.75" hidden="1" x14ac:dyDescent="0.3">
      <c r="A219" s="320"/>
      <c r="B219" s="167"/>
      <c r="C219" s="320"/>
      <c r="D219" s="320"/>
      <c r="E219" s="112" t="s">
        <v>344</v>
      </c>
      <c r="F219" s="97">
        <f t="shared" si="6"/>
        <v>0</v>
      </c>
      <c r="G219" s="97">
        <f t="shared" si="7"/>
        <v>0</v>
      </c>
      <c r="H219" s="271"/>
      <c r="I219" s="113"/>
      <c r="J219" s="113"/>
      <c r="K219" s="177"/>
      <c r="L219" s="305"/>
      <c r="M219" s="109"/>
      <c r="N219" s="110"/>
      <c r="O219" s="110"/>
      <c r="P219" s="110"/>
      <c r="Q219" s="110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</row>
    <row r="220" spans="1:65" s="103" customFormat="1" ht="18.75" hidden="1" x14ac:dyDescent="0.3">
      <c r="A220" s="320"/>
      <c r="B220" s="164"/>
      <c r="C220" s="320"/>
      <c r="D220" s="320"/>
      <c r="E220" s="112" t="s">
        <v>344</v>
      </c>
      <c r="F220" s="97">
        <f t="shared" si="6"/>
        <v>0</v>
      </c>
      <c r="G220" s="97">
        <f t="shared" si="7"/>
        <v>0</v>
      </c>
      <c r="H220" s="271"/>
      <c r="I220" s="113"/>
      <c r="J220" s="113"/>
      <c r="K220" s="177"/>
      <c r="L220" s="305"/>
      <c r="M220" s="109"/>
      <c r="N220" s="110"/>
      <c r="O220" s="110"/>
      <c r="P220" s="110"/>
      <c r="Q220" s="110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</row>
    <row r="221" spans="1:65" s="103" customFormat="1" ht="18.75" hidden="1" x14ac:dyDescent="0.3">
      <c r="A221" s="320"/>
      <c r="B221" s="164"/>
      <c r="C221" s="320"/>
      <c r="D221" s="320"/>
      <c r="E221" s="112" t="s">
        <v>344</v>
      </c>
      <c r="F221" s="97">
        <f t="shared" si="6"/>
        <v>0</v>
      </c>
      <c r="G221" s="97">
        <f t="shared" si="7"/>
        <v>0</v>
      </c>
      <c r="H221" s="271"/>
      <c r="I221" s="113"/>
      <c r="J221" s="113"/>
      <c r="K221" s="177"/>
      <c r="L221" s="305"/>
      <c r="M221" s="109"/>
      <c r="N221" s="110"/>
      <c r="O221" s="110"/>
      <c r="P221" s="110"/>
      <c r="Q221" s="110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</row>
    <row r="222" spans="1:65" s="103" customFormat="1" ht="18.75" hidden="1" x14ac:dyDescent="0.3">
      <c r="A222" s="320"/>
      <c r="B222" s="167"/>
      <c r="C222" s="320"/>
      <c r="D222" s="320"/>
      <c r="E222" s="112" t="s">
        <v>344</v>
      </c>
      <c r="F222" s="97">
        <f t="shared" si="6"/>
        <v>0</v>
      </c>
      <c r="G222" s="97">
        <f t="shared" si="7"/>
        <v>0</v>
      </c>
      <c r="H222" s="271"/>
      <c r="I222" s="113"/>
      <c r="J222" s="113"/>
      <c r="K222" s="177"/>
      <c r="L222" s="305"/>
      <c r="M222" s="109"/>
      <c r="N222" s="110"/>
      <c r="O222" s="110"/>
      <c r="P222" s="110"/>
      <c r="Q222" s="110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</row>
    <row r="223" spans="1:65" s="103" customFormat="1" ht="18.75" hidden="1" x14ac:dyDescent="0.3">
      <c r="A223" s="320"/>
      <c r="B223" s="321"/>
      <c r="C223" s="320"/>
      <c r="D223" s="320"/>
      <c r="E223" s="112" t="s">
        <v>344</v>
      </c>
      <c r="F223" s="97">
        <f t="shared" si="6"/>
        <v>0</v>
      </c>
      <c r="G223" s="97">
        <f t="shared" si="7"/>
        <v>0</v>
      </c>
      <c r="H223" s="271"/>
      <c r="I223" s="113"/>
      <c r="J223" s="113"/>
      <c r="K223" s="177"/>
      <c r="L223" s="305"/>
      <c r="M223" s="109"/>
      <c r="N223" s="110"/>
      <c r="O223" s="110"/>
      <c r="P223" s="110"/>
      <c r="Q223" s="110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</row>
    <row r="224" spans="1:65" s="103" customFormat="1" ht="18.75" hidden="1" x14ac:dyDescent="0.3">
      <c r="A224" s="320"/>
      <c r="B224" s="114"/>
      <c r="C224" s="320"/>
      <c r="D224" s="320"/>
      <c r="E224" s="112"/>
      <c r="F224" s="97">
        <f t="shared" si="6"/>
        <v>0</v>
      </c>
      <c r="G224" s="97">
        <f t="shared" si="7"/>
        <v>0</v>
      </c>
      <c r="H224" s="271"/>
      <c r="I224" s="113"/>
      <c r="J224" s="113"/>
      <c r="K224" s="177"/>
      <c r="L224" s="305"/>
      <c r="M224" s="109"/>
      <c r="N224" s="110"/>
      <c r="O224" s="110"/>
      <c r="P224" s="110"/>
      <c r="Q224" s="110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</row>
    <row r="225" spans="1:64" s="103" customFormat="1" ht="101.25" customHeight="1" thickBot="1" x14ac:dyDescent="0.35">
      <c r="A225" s="318"/>
      <c r="B225" s="328" t="s">
        <v>346</v>
      </c>
      <c r="C225" s="318">
        <v>264</v>
      </c>
      <c r="D225" s="318">
        <v>340</v>
      </c>
      <c r="E225" s="190" t="s">
        <v>255</v>
      </c>
      <c r="F225" s="97">
        <f t="shared" si="6"/>
        <v>0</v>
      </c>
      <c r="G225" s="97">
        <f t="shared" si="7"/>
        <v>0</v>
      </c>
      <c r="H225" s="272"/>
      <c r="I225" s="118"/>
      <c r="J225" s="118"/>
      <c r="K225" s="182"/>
      <c r="L225" s="306"/>
      <c r="M225" s="121"/>
      <c r="N225" s="122"/>
      <c r="O225" s="122"/>
      <c r="P225" s="122"/>
      <c r="Q225" s="12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</row>
    <row r="226" spans="1:64" s="103" customFormat="1" ht="45.75" customHeight="1" thickBot="1" x14ac:dyDescent="0.35">
      <c r="A226" s="222"/>
      <c r="B226" s="223" t="s">
        <v>347</v>
      </c>
      <c r="C226" s="224" t="s">
        <v>196</v>
      </c>
      <c r="D226" s="224" t="s">
        <v>196</v>
      </c>
      <c r="E226" s="224" t="s">
        <v>196</v>
      </c>
      <c r="F226" s="97">
        <f t="shared" si="6"/>
        <v>2221</v>
      </c>
      <c r="G226" s="97">
        <f t="shared" si="7"/>
        <v>2221</v>
      </c>
      <c r="H226" s="278"/>
      <c r="I226" s="212">
        <f>I227+I245+I257+I263</f>
        <v>1700</v>
      </c>
      <c r="J226" s="212">
        <f t="shared" ref="J226:K226" si="8">J227+J245+J257+J263</f>
        <v>170</v>
      </c>
      <c r="K226" s="191">
        <f t="shared" si="8"/>
        <v>351</v>
      </c>
      <c r="L226" s="309"/>
      <c r="M226" s="225"/>
      <c r="N226" s="225"/>
      <c r="O226" s="225"/>
      <c r="P226" s="225"/>
      <c r="Q226" s="226"/>
    </row>
    <row r="227" spans="1:64" s="103" customFormat="1" ht="19.5" thickBot="1" x14ac:dyDescent="0.35">
      <c r="A227" s="227"/>
      <c r="B227" s="228" t="s">
        <v>261</v>
      </c>
      <c r="C227" s="229" t="s">
        <v>192</v>
      </c>
      <c r="D227" s="229" t="s">
        <v>192</v>
      </c>
      <c r="E227" s="224" t="s">
        <v>192</v>
      </c>
      <c r="F227" s="97">
        <f t="shared" si="6"/>
        <v>1700</v>
      </c>
      <c r="G227" s="97">
        <f t="shared" si="7"/>
        <v>1700</v>
      </c>
      <c r="H227" s="279"/>
      <c r="I227" s="129">
        <f>SUM(I228:I244)</f>
        <v>1700</v>
      </c>
      <c r="J227" s="230"/>
      <c r="K227" s="257"/>
      <c r="L227" s="294"/>
      <c r="M227" s="231"/>
      <c r="N227" s="231"/>
      <c r="O227" s="231"/>
      <c r="P227" s="231"/>
      <c r="Q227" s="232"/>
    </row>
    <row r="228" spans="1:64" s="103" customFormat="1" ht="18.75" x14ac:dyDescent="0.3">
      <c r="A228" s="100"/>
      <c r="B228" s="329" t="s">
        <v>296</v>
      </c>
      <c r="C228" s="234">
        <v>161</v>
      </c>
      <c r="D228" s="234">
        <v>211</v>
      </c>
      <c r="E228" s="192" t="s">
        <v>262</v>
      </c>
      <c r="F228" s="97">
        <f t="shared" si="6"/>
        <v>667</v>
      </c>
      <c r="G228" s="97">
        <f t="shared" si="7"/>
        <v>667</v>
      </c>
      <c r="H228" s="280"/>
      <c r="I228" s="99">
        <v>667</v>
      </c>
      <c r="J228" s="235"/>
      <c r="K228" s="314"/>
      <c r="L228" s="295"/>
      <c r="M228" s="100"/>
      <c r="N228" s="100"/>
      <c r="O228" s="100"/>
      <c r="P228" s="100"/>
      <c r="Q228" s="100"/>
    </row>
    <row r="229" spans="1:64" s="103" customFormat="1" ht="18.75" x14ac:dyDescent="0.3">
      <c r="A229" s="109"/>
      <c r="B229" s="328" t="s">
        <v>348</v>
      </c>
      <c r="C229" s="236">
        <v>162</v>
      </c>
      <c r="D229" s="236">
        <v>212</v>
      </c>
      <c r="E229" s="112" t="s">
        <v>262</v>
      </c>
      <c r="F229" s="97">
        <f t="shared" si="6"/>
        <v>0</v>
      </c>
      <c r="G229" s="97">
        <f t="shared" si="7"/>
        <v>0</v>
      </c>
      <c r="H229" s="281"/>
      <c r="I229" s="108"/>
      <c r="J229" s="237"/>
      <c r="K229" s="315"/>
      <c r="L229" s="296"/>
      <c r="M229" s="109"/>
      <c r="N229" s="109"/>
      <c r="O229" s="109"/>
      <c r="P229" s="109"/>
      <c r="Q229" s="109"/>
    </row>
    <row r="230" spans="1:64" s="103" customFormat="1" ht="18.75" x14ac:dyDescent="0.3">
      <c r="A230" s="109"/>
      <c r="B230" s="328" t="s">
        <v>349</v>
      </c>
      <c r="C230" s="236">
        <v>163</v>
      </c>
      <c r="D230" s="236">
        <v>213</v>
      </c>
      <c r="E230" s="112" t="s">
        <v>262</v>
      </c>
      <c r="F230" s="97">
        <f t="shared" si="6"/>
        <v>201</v>
      </c>
      <c r="G230" s="97">
        <f t="shared" si="7"/>
        <v>201</v>
      </c>
      <c r="H230" s="281"/>
      <c r="I230" s="108">
        <v>201</v>
      </c>
      <c r="J230" s="237"/>
      <c r="K230" s="315"/>
      <c r="L230" s="296"/>
      <c r="M230" s="109"/>
      <c r="N230" s="109"/>
      <c r="O230" s="109"/>
      <c r="P230" s="109"/>
      <c r="Q230" s="109"/>
    </row>
    <row r="231" spans="1:64" s="103" customFormat="1" ht="20.25" customHeight="1" x14ac:dyDescent="0.3">
      <c r="A231" s="109"/>
      <c r="B231" s="328" t="s">
        <v>350</v>
      </c>
      <c r="C231" s="236">
        <v>171</v>
      </c>
      <c r="D231" s="236">
        <v>221</v>
      </c>
      <c r="E231" s="112" t="s">
        <v>262</v>
      </c>
      <c r="F231" s="97">
        <f t="shared" si="6"/>
        <v>0</v>
      </c>
      <c r="G231" s="97">
        <f t="shared" si="7"/>
        <v>0</v>
      </c>
      <c r="H231" s="281"/>
      <c r="I231" s="108"/>
      <c r="J231" s="237"/>
      <c r="K231" s="315"/>
      <c r="L231" s="296"/>
      <c r="M231" s="109"/>
      <c r="N231" s="109"/>
      <c r="O231" s="109"/>
      <c r="P231" s="109"/>
      <c r="Q231" s="109"/>
    </row>
    <row r="232" spans="1:64" s="103" customFormat="1" ht="20.25" customHeight="1" x14ac:dyDescent="0.3">
      <c r="A232" s="109"/>
      <c r="B232" s="328" t="s">
        <v>351</v>
      </c>
      <c r="C232" s="236">
        <v>172</v>
      </c>
      <c r="D232" s="236">
        <v>222</v>
      </c>
      <c r="E232" s="112" t="s">
        <v>262</v>
      </c>
      <c r="F232" s="97">
        <f t="shared" si="6"/>
        <v>0</v>
      </c>
      <c r="G232" s="97">
        <f t="shared" si="7"/>
        <v>0</v>
      </c>
      <c r="H232" s="281"/>
      <c r="I232" s="108"/>
      <c r="J232" s="237"/>
      <c r="K232" s="315"/>
      <c r="L232" s="296"/>
      <c r="M232" s="109"/>
      <c r="N232" s="109"/>
      <c r="O232" s="109"/>
      <c r="P232" s="109"/>
      <c r="Q232" s="109"/>
    </row>
    <row r="233" spans="1:64" s="103" customFormat="1" ht="20.25" customHeight="1" x14ac:dyDescent="0.3">
      <c r="A233" s="109"/>
      <c r="B233" s="328" t="s">
        <v>352</v>
      </c>
      <c r="C233" s="236">
        <v>173</v>
      </c>
      <c r="D233" s="236">
        <v>223</v>
      </c>
      <c r="E233" s="112" t="s">
        <v>262</v>
      </c>
      <c r="F233" s="97">
        <f t="shared" si="6"/>
        <v>0</v>
      </c>
      <c r="G233" s="97">
        <f t="shared" si="7"/>
        <v>0</v>
      </c>
      <c r="H233" s="281"/>
      <c r="I233" s="108"/>
      <c r="J233" s="237"/>
      <c r="K233" s="315"/>
      <c r="L233" s="296"/>
      <c r="M233" s="109"/>
      <c r="N233" s="109"/>
      <c r="O233" s="109"/>
      <c r="P233" s="109"/>
      <c r="Q233" s="109"/>
    </row>
    <row r="234" spans="1:64" s="103" customFormat="1" ht="20.25" customHeight="1" x14ac:dyDescent="0.3">
      <c r="A234" s="109"/>
      <c r="B234" s="328" t="s">
        <v>353</v>
      </c>
      <c r="C234" s="236">
        <v>173</v>
      </c>
      <c r="D234" s="236">
        <v>223</v>
      </c>
      <c r="E234" s="112" t="s">
        <v>262</v>
      </c>
      <c r="F234" s="97">
        <f t="shared" si="6"/>
        <v>0</v>
      </c>
      <c r="G234" s="97">
        <f t="shared" si="7"/>
        <v>0</v>
      </c>
      <c r="H234" s="281"/>
      <c r="I234" s="108"/>
      <c r="J234" s="237"/>
      <c r="K234" s="315"/>
      <c r="L234" s="296"/>
      <c r="M234" s="109"/>
      <c r="N234" s="109"/>
      <c r="O234" s="109"/>
      <c r="P234" s="109"/>
      <c r="Q234" s="109"/>
    </row>
    <row r="235" spans="1:64" s="103" customFormat="1" ht="20.25" customHeight="1" x14ac:dyDescent="0.3">
      <c r="A235" s="109"/>
      <c r="B235" s="328" t="s">
        <v>354</v>
      </c>
      <c r="C235" s="236">
        <v>173</v>
      </c>
      <c r="D235" s="236">
        <v>223</v>
      </c>
      <c r="E235" s="112" t="s">
        <v>262</v>
      </c>
      <c r="F235" s="97">
        <f t="shared" si="6"/>
        <v>0</v>
      </c>
      <c r="G235" s="97">
        <f t="shared" si="7"/>
        <v>0</v>
      </c>
      <c r="H235" s="281"/>
      <c r="I235" s="108"/>
      <c r="J235" s="237"/>
      <c r="K235" s="315"/>
      <c r="L235" s="296"/>
      <c r="M235" s="109"/>
      <c r="N235" s="109"/>
      <c r="O235" s="109"/>
      <c r="P235" s="109"/>
      <c r="Q235" s="109"/>
    </row>
    <row r="236" spans="1:64" s="103" customFormat="1" ht="20.25" customHeight="1" x14ac:dyDescent="0.3">
      <c r="A236" s="109"/>
      <c r="B236" s="328" t="s">
        <v>355</v>
      </c>
      <c r="C236" s="236">
        <v>175</v>
      </c>
      <c r="D236" s="236">
        <v>225</v>
      </c>
      <c r="E236" s="112" t="s">
        <v>262</v>
      </c>
      <c r="F236" s="97">
        <f t="shared" si="6"/>
        <v>0</v>
      </c>
      <c r="G236" s="97">
        <f t="shared" si="7"/>
        <v>0</v>
      </c>
      <c r="H236" s="281"/>
      <c r="I236" s="108"/>
      <c r="J236" s="237"/>
      <c r="K236" s="315"/>
      <c r="L236" s="296"/>
      <c r="M236" s="109"/>
      <c r="N236" s="109"/>
      <c r="O236" s="109"/>
      <c r="P236" s="109"/>
      <c r="Q236" s="109"/>
    </row>
    <row r="237" spans="1:64" s="103" customFormat="1" ht="20.25" customHeight="1" x14ac:dyDescent="0.3">
      <c r="A237" s="109"/>
      <c r="B237" s="328" t="s">
        <v>356</v>
      </c>
      <c r="C237" s="236">
        <v>176</v>
      </c>
      <c r="D237" s="236">
        <v>226</v>
      </c>
      <c r="E237" s="112" t="s">
        <v>262</v>
      </c>
      <c r="F237" s="97">
        <f t="shared" si="6"/>
        <v>100</v>
      </c>
      <c r="G237" s="97">
        <f t="shared" si="7"/>
        <v>100</v>
      </c>
      <c r="H237" s="281"/>
      <c r="I237" s="108">
        <v>100</v>
      </c>
      <c r="J237" s="237"/>
      <c r="K237" s="315"/>
      <c r="L237" s="296"/>
      <c r="M237" s="109"/>
      <c r="N237" s="109"/>
      <c r="O237" s="109"/>
      <c r="P237" s="109"/>
      <c r="Q237" s="109"/>
    </row>
    <row r="238" spans="1:64" s="103" customFormat="1" ht="20.25" customHeight="1" x14ac:dyDescent="0.3">
      <c r="A238" s="109"/>
      <c r="B238" s="328" t="s">
        <v>357</v>
      </c>
      <c r="C238" s="236">
        <v>250</v>
      </c>
      <c r="D238" s="236">
        <v>290</v>
      </c>
      <c r="E238" s="192" t="s">
        <v>262</v>
      </c>
      <c r="F238" s="97">
        <f t="shared" si="6"/>
        <v>40</v>
      </c>
      <c r="G238" s="97">
        <f t="shared" si="7"/>
        <v>40</v>
      </c>
      <c r="H238" s="281"/>
      <c r="I238" s="108">
        <v>40</v>
      </c>
      <c r="J238" s="237"/>
      <c r="K238" s="315"/>
      <c r="L238" s="296"/>
      <c r="M238" s="109"/>
      <c r="N238" s="109"/>
      <c r="O238" s="109"/>
      <c r="P238" s="109"/>
      <c r="Q238" s="109"/>
    </row>
    <row r="239" spans="1:64" s="103" customFormat="1" ht="273.75" customHeight="1" x14ac:dyDescent="0.3">
      <c r="A239" s="109"/>
      <c r="B239" s="328" t="s">
        <v>358</v>
      </c>
      <c r="C239" s="236">
        <v>261</v>
      </c>
      <c r="D239" s="236">
        <v>310</v>
      </c>
      <c r="E239" s="190" t="s">
        <v>262</v>
      </c>
      <c r="F239" s="97">
        <f t="shared" si="6"/>
        <v>0</v>
      </c>
      <c r="G239" s="97">
        <f t="shared" si="7"/>
        <v>0</v>
      </c>
      <c r="H239" s="281"/>
      <c r="I239" s="108"/>
      <c r="J239" s="237"/>
      <c r="K239" s="315"/>
      <c r="L239" s="296"/>
      <c r="M239" s="109"/>
      <c r="N239" s="109"/>
      <c r="O239" s="109"/>
      <c r="P239" s="109"/>
      <c r="Q239" s="109"/>
    </row>
    <row r="240" spans="1:64" s="103" customFormat="1" ht="65.25" customHeight="1" x14ac:dyDescent="0.3">
      <c r="A240" s="109"/>
      <c r="B240" s="328" t="s">
        <v>359</v>
      </c>
      <c r="C240" s="236">
        <v>261</v>
      </c>
      <c r="D240" s="236">
        <v>310</v>
      </c>
      <c r="E240" s="190" t="s">
        <v>262</v>
      </c>
      <c r="F240" s="97">
        <f t="shared" ref="F240:F264" si="9">G240+L240</f>
        <v>250</v>
      </c>
      <c r="G240" s="97">
        <f t="shared" ref="G240:G264" si="10">H240+I240+J240+K240</f>
        <v>250</v>
      </c>
      <c r="H240" s="281"/>
      <c r="I240" s="108">
        <v>250</v>
      </c>
      <c r="J240" s="237"/>
      <c r="K240" s="315"/>
      <c r="L240" s="296"/>
      <c r="M240" s="109"/>
      <c r="N240" s="109"/>
      <c r="O240" s="109"/>
      <c r="P240" s="109"/>
      <c r="Q240" s="109"/>
    </row>
    <row r="241" spans="1:17" s="103" customFormat="1" ht="254.25" customHeight="1" x14ac:dyDescent="0.3">
      <c r="A241" s="109"/>
      <c r="B241" s="321" t="s">
        <v>360</v>
      </c>
      <c r="C241" s="236">
        <v>264</v>
      </c>
      <c r="D241" s="236">
        <v>340</v>
      </c>
      <c r="E241" s="190" t="s">
        <v>262</v>
      </c>
      <c r="F241" s="97">
        <f t="shared" si="9"/>
        <v>0</v>
      </c>
      <c r="G241" s="97">
        <f t="shared" si="10"/>
        <v>0</v>
      </c>
      <c r="H241" s="281"/>
      <c r="I241" s="108"/>
      <c r="J241" s="237"/>
      <c r="K241" s="315"/>
      <c r="L241" s="296"/>
      <c r="M241" s="109"/>
      <c r="N241" s="109"/>
      <c r="O241" s="109"/>
      <c r="P241" s="109"/>
      <c r="Q241" s="109"/>
    </row>
    <row r="242" spans="1:17" s="103" customFormat="1" ht="71.25" customHeight="1" x14ac:dyDescent="0.3">
      <c r="A242" s="109"/>
      <c r="B242" s="321" t="s">
        <v>361</v>
      </c>
      <c r="C242" s="236">
        <v>264</v>
      </c>
      <c r="D242" s="236">
        <v>340</v>
      </c>
      <c r="E242" s="190" t="s">
        <v>262</v>
      </c>
      <c r="F242" s="97">
        <f t="shared" si="9"/>
        <v>442</v>
      </c>
      <c r="G242" s="97">
        <f t="shared" si="10"/>
        <v>442</v>
      </c>
      <c r="H242" s="281"/>
      <c r="I242" s="108">
        <v>442</v>
      </c>
      <c r="J242" s="237"/>
      <c r="K242" s="315"/>
      <c r="L242" s="296"/>
      <c r="M242" s="109"/>
      <c r="N242" s="109"/>
      <c r="O242" s="109"/>
      <c r="P242" s="109"/>
      <c r="Q242" s="109"/>
    </row>
    <row r="243" spans="1:17" s="103" customFormat="1" ht="48.75" customHeight="1" x14ac:dyDescent="0.3">
      <c r="A243" s="109"/>
      <c r="B243" s="321" t="s">
        <v>362</v>
      </c>
      <c r="C243" s="236">
        <v>264</v>
      </c>
      <c r="D243" s="236">
        <v>340</v>
      </c>
      <c r="E243" s="190" t="s">
        <v>262</v>
      </c>
      <c r="F243" s="97">
        <f t="shared" si="9"/>
        <v>0</v>
      </c>
      <c r="G243" s="97">
        <f t="shared" si="10"/>
        <v>0</v>
      </c>
      <c r="H243" s="281"/>
      <c r="I243" s="108"/>
      <c r="J243" s="237"/>
      <c r="K243" s="315"/>
      <c r="L243" s="296"/>
      <c r="M243" s="109"/>
      <c r="N243" s="109"/>
      <c r="O243" s="109"/>
      <c r="P243" s="109"/>
      <c r="Q243" s="109"/>
    </row>
    <row r="244" spans="1:17" s="103" customFormat="1" ht="48.75" customHeight="1" thickBot="1" x14ac:dyDescent="0.35">
      <c r="A244" s="121"/>
      <c r="B244" s="328" t="s">
        <v>363</v>
      </c>
      <c r="C244" s="238">
        <v>264</v>
      </c>
      <c r="D244" s="238">
        <v>340</v>
      </c>
      <c r="E244" s="190" t="s">
        <v>262</v>
      </c>
      <c r="F244" s="97">
        <f t="shared" si="9"/>
        <v>0</v>
      </c>
      <c r="G244" s="97">
        <f t="shared" si="10"/>
        <v>0</v>
      </c>
      <c r="H244" s="282"/>
      <c r="I244" s="120"/>
      <c r="J244" s="239"/>
      <c r="K244" s="56"/>
      <c r="L244" s="297"/>
      <c r="M244" s="121"/>
      <c r="N244" s="121"/>
      <c r="O244" s="121"/>
      <c r="P244" s="121"/>
      <c r="Q244" s="121"/>
    </row>
    <row r="245" spans="1:17" s="103" customFormat="1" ht="20.25" customHeight="1" thickBot="1" x14ac:dyDescent="0.35">
      <c r="A245" s="240"/>
      <c r="B245" s="223" t="s">
        <v>263</v>
      </c>
      <c r="C245" s="229" t="s">
        <v>192</v>
      </c>
      <c r="D245" s="229" t="s">
        <v>192</v>
      </c>
      <c r="E245" s="224" t="s">
        <v>192</v>
      </c>
      <c r="F245" s="97">
        <f t="shared" si="9"/>
        <v>0</v>
      </c>
      <c r="G245" s="97">
        <f t="shared" si="10"/>
        <v>0</v>
      </c>
      <c r="H245" s="283"/>
      <c r="I245" s="241"/>
      <c r="J245" s="241"/>
      <c r="K245" s="144">
        <f>SUM(K246:K256)</f>
        <v>0</v>
      </c>
      <c r="L245" s="300"/>
      <c r="M245" s="130"/>
      <c r="N245" s="130"/>
      <c r="O245" s="130"/>
      <c r="P245" s="130"/>
      <c r="Q245" s="242"/>
    </row>
    <row r="246" spans="1:17" s="103" customFormat="1" ht="20.25" customHeight="1" x14ac:dyDescent="0.3">
      <c r="A246" s="100"/>
      <c r="B246" s="243" t="s">
        <v>364</v>
      </c>
      <c r="C246" s="234">
        <v>162</v>
      </c>
      <c r="D246" s="244">
        <v>212</v>
      </c>
      <c r="E246" s="190" t="s">
        <v>264</v>
      </c>
      <c r="F246" s="97">
        <f t="shared" si="9"/>
        <v>0</v>
      </c>
      <c r="G246" s="97">
        <f t="shared" si="10"/>
        <v>0</v>
      </c>
      <c r="H246" s="280"/>
      <c r="I246" s="235"/>
      <c r="J246" s="235"/>
      <c r="K246" s="184"/>
      <c r="L246" s="295"/>
      <c r="M246" s="100"/>
      <c r="N246" s="100"/>
      <c r="O246" s="100"/>
      <c r="P246" s="100"/>
      <c r="Q246" s="100"/>
    </row>
    <row r="247" spans="1:17" s="103" customFormat="1" ht="20.25" customHeight="1" x14ac:dyDescent="0.3">
      <c r="A247" s="109"/>
      <c r="B247" s="170" t="s">
        <v>350</v>
      </c>
      <c r="C247" s="236">
        <v>171</v>
      </c>
      <c r="D247" s="245">
        <v>221</v>
      </c>
      <c r="E247" s="190" t="s">
        <v>264</v>
      </c>
      <c r="F247" s="97">
        <f t="shared" si="9"/>
        <v>0</v>
      </c>
      <c r="G247" s="97">
        <f t="shared" si="10"/>
        <v>0</v>
      </c>
      <c r="H247" s="281"/>
      <c r="I247" s="237"/>
      <c r="J247" s="237"/>
      <c r="K247" s="184"/>
      <c r="L247" s="296"/>
      <c r="M247" s="109"/>
      <c r="N247" s="109"/>
      <c r="O247" s="109"/>
      <c r="P247" s="109"/>
      <c r="Q247" s="109"/>
    </row>
    <row r="248" spans="1:17" s="103" customFormat="1" ht="20.25" customHeight="1" x14ac:dyDescent="0.3">
      <c r="A248" s="109"/>
      <c r="B248" s="170" t="s">
        <v>351</v>
      </c>
      <c r="C248" s="236">
        <v>172</v>
      </c>
      <c r="D248" s="245">
        <v>222</v>
      </c>
      <c r="E248" s="190" t="s">
        <v>264</v>
      </c>
      <c r="F248" s="97">
        <f t="shared" si="9"/>
        <v>0</v>
      </c>
      <c r="G248" s="97">
        <f t="shared" si="10"/>
        <v>0</v>
      </c>
      <c r="H248" s="281"/>
      <c r="I248" s="237"/>
      <c r="J248" s="237"/>
      <c r="K248" s="184"/>
      <c r="L248" s="296"/>
      <c r="M248" s="109"/>
      <c r="N248" s="109"/>
      <c r="O248" s="109"/>
      <c r="P248" s="109"/>
      <c r="Q248" s="109"/>
    </row>
    <row r="249" spans="1:17" s="103" customFormat="1" ht="20.25" customHeight="1" x14ac:dyDescent="0.3">
      <c r="A249" s="109"/>
      <c r="B249" s="170" t="s">
        <v>355</v>
      </c>
      <c r="C249" s="236">
        <v>175</v>
      </c>
      <c r="D249" s="245">
        <v>225</v>
      </c>
      <c r="E249" s="190" t="s">
        <v>264</v>
      </c>
      <c r="F249" s="97">
        <f t="shared" si="9"/>
        <v>0</v>
      </c>
      <c r="G249" s="97">
        <f t="shared" si="10"/>
        <v>0</v>
      </c>
      <c r="H249" s="281"/>
      <c r="I249" s="237"/>
      <c r="J249" s="237"/>
      <c r="K249" s="184"/>
      <c r="L249" s="296"/>
      <c r="M249" s="109"/>
      <c r="N249" s="109"/>
      <c r="O249" s="109"/>
      <c r="P249" s="109"/>
      <c r="Q249" s="109"/>
    </row>
    <row r="250" spans="1:17" s="103" customFormat="1" ht="20.25" customHeight="1" x14ac:dyDescent="0.3">
      <c r="A250" s="109"/>
      <c r="B250" s="170" t="s">
        <v>365</v>
      </c>
      <c r="C250" s="236">
        <v>176</v>
      </c>
      <c r="D250" s="245">
        <v>226</v>
      </c>
      <c r="E250" s="190" t="s">
        <v>264</v>
      </c>
      <c r="F250" s="97">
        <f t="shared" si="9"/>
        <v>0</v>
      </c>
      <c r="G250" s="97">
        <f t="shared" si="10"/>
        <v>0</v>
      </c>
      <c r="H250" s="281"/>
      <c r="I250" s="237"/>
      <c r="J250" s="237"/>
      <c r="K250" s="184"/>
      <c r="L250" s="296"/>
      <c r="M250" s="109"/>
      <c r="N250" s="109"/>
      <c r="O250" s="109"/>
      <c r="P250" s="109"/>
      <c r="Q250" s="109"/>
    </row>
    <row r="251" spans="1:17" s="103" customFormat="1" ht="20.25" customHeight="1" x14ac:dyDescent="0.3">
      <c r="A251" s="109"/>
      <c r="B251" s="170" t="s">
        <v>357</v>
      </c>
      <c r="C251" s="236">
        <v>250</v>
      </c>
      <c r="D251" s="245">
        <v>290</v>
      </c>
      <c r="E251" s="190" t="s">
        <v>264</v>
      </c>
      <c r="F251" s="97">
        <f t="shared" si="9"/>
        <v>0</v>
      </c>
      <c r="G251" s="97">
        <f t="shared" si="10"/>
        <v>0</v>
      </c>
      <c r="H251" s="281"/>
      <c r="I251" s="237"/>
      <c r="J251" s="237"/>
      <c r="K251" s="184"/>
      <c r="L251" s="296"/>
      <c r="M251" s="109"/>
      <c r="N251" s="109"/>
      <c r="O251" s="109"/>
      <c r="P251" s="109"/>
      <c r="Q251" s="109"/>
    </row>
    <row r="252" spans="1:17" s="103" customFormat="1" ht="282.75" customHeight="1" x14ac:dyDescent="0.3">
      <c r="A252" s="109"/>
      <c r="B252" s="328" t="s">
        <v>358</v>
      </c>
      <c r="C252" s="236">
        <v>261</v>
      </c>
      <c r="D252" s="236">
        <v>310</v>
      </c>
      <c r="E252" s="190" t="s">
        <v>264</v>
      </c>
      <c r="F252" s="97">
        <f t="shared" si="9"/>
        <v>0</v>
      </c>
      <c r="G252" s="97">
        <f t="shared" si="10"/>
        <v>0</v>
      </c>
      <c r="H252" s="281"/>
      <c r="I252" s="237"/>
      <c r="J252" s="237"/>
      <c r="K252" s="184"/>
      <c r="L252" s="296"/>
      <c r="M252" s="109"/>
      <c r="N252" s="109"/>
      <c r="O252" s="109"/>
      <c r="P252" s="109"/>
      <c r="Q252" s="109"/>
    </row>
    <row r="253" spans="1:17" s="103" customFormat="1" ht="20.25" customHeight="1" x14ac:dyDescent="0.3">
      <c r="A253" s="109"/>
      <c r="B253" s="328" t="s">
        <v>359</v>
      </c>
      <c r="C253" s="236">
        <v>261</v>
      </c>
      <c r="D253" s="236">
        <v>310</v>
      </c>
      <c r="E253" s="190" t="s">
        <v>264</v>
      </c>
      <c r="F253" s="97">
        <f t="shared" si="9"/>
        <v>0</v>
      </c>
      <c r="G253" s="97">
        <f t="shared" si="10"/>
        <v>0</v>
      </c>
      <c r="H253" s="281"/>
      <c r="I253" s="237"/>
      <c r="J253" s="237"/>
      <c r="K253" s="184"/>
      <c r="L253" s="296"/>
      <c r="M253" s="109"/>
      <c r="N253" s="109"/>
      <c r="O253" s="109"/>
      <c r="P253" s="109"/>
      <c r="Q253" s="109"/>
    </row>
    <row r="254" spans="1:17" s="103" customFormat="1" ht="257.25" customHeight="1" x14ac:dyDescent="0.3">
      <c r="A254" s="109"/>
      <c r="B254" s="328" t="s">
        <v>360</v>
      </c>
      <c r="C254" s="236">
        <v>264</v>
      </c>
      <c r="D254" s="236">
        <v>340</v>
      </c>
      <c r="E254" s="190" t="s">
        <v>264</v>
      </c>
      <c r="F254" s="97">
        <f t="shared" si="9"/>
        <v>0</v>
      </c>
      <c r="G254" s="97">
        <f t="shared" si="10"/>
        <v>0</v>
      </c>
      <c r="H254" s="281"/>
      <c r="I254" s="237"/>
      <c r="J254" s="237"/>
      <c r="K254" s="184"/>
      <c r="L254" s="296"/>
      <c r="M254" s="109"/>
      <c r="N254" s="109"/>
      <c r="O254" s="109"/>
      <c r="P254" s="109"/>
      <c r="Q254" s="109"/>
    </row>
    <row r="255" spans="1:17" s="103" customFormat="1" ht="71.25" customHeight="1" x14ac:dyDescent="0.3">
      <c r="A255" s="109"/>
      <c r="B255" s="328" t="s">
        <v>361</v>
      </c>
      <c r="C255" s="236">
        <v>264</v>
      </c>
      <c r="D255" s="236">
        <v>340</v>
      </c>
      <c r="E255" s="190" t="s">
        <v>264</v>
      </c>
      <c r="F255" s="97">
        <f t="shared" si="9"/>
        <v>0</v>
      </c>
      <c r="G255" s="97">
        <f t="shared" si="10"/>
        <v>0</v>
      </c>
      <c r="H255" s="281"/>
      <c r="I255" s="237"/>
      <c r="J255" s="237"/>
      <c r="K255" s="184"/>
      <c r="L255" s="296"/>
      <c r="M255" s="109"/>
      <c r="N255" s="109"/>
      <c r="O255" s="109"/>
      <c r="P255" s="109"/>
      <c r="Q255" s="109"/>
    </row>
    <row r="256" spans="1:17" s="103" customFormat="1" ht="59.25" customHeight="1" thickBot="1" x14ac:dyDescent="0.35">
      <c r="A256" s="121"/>
      <c r="B256" s="328" t="s">
        <v>362</v>
      </c>
      <c r="C256" s="238">
        <v>264</v>
      </c>
      <c r="D256" s="238">
        <v>340</v>
      </c>
      <c r="E256" s="190" t="s">
        <v>264</v>
      </c>
      <c r="F256" s="97">
        <f t="shared" si="9"/>
        <v>0</v>
      </c>
      <c r="G256" s="97">
        <f t="shared" si="10"/>
        <v>0</v>
      </c>
      <c r="H256" s="282"/>
      <c r="I256" s="239"/>
      <c r="J256" s="239"/>
      <c r="K256" s="184"/>
      <c r="L256" s="297"/>
      <c r="M256" s="121"/>
      <c r="N256" s="121"/>
      <c r="O256" s="121"/>
      <c r="P256" s="121"/>
      <c r="Q256" s="121"/>
    </row>
    <row r="257" spans="1:17" s="103" customFormat="1" ht="20.25" customHeight="1" thickBot="1" x14ac:dyDescent="0.35">
      <c r="A257" s="240"/>
      <c r="B257" s="223" t="s">
        <v>366</v>
      </c>
      <c r="C257" s="229" t="s">
        <v>192</v>
      </c>
      <c r="D257" s="229" t="s">
        <v>192</v>
      </c>
      <c r="E257" s="224" t="s">
        <v>192</v>
      </c>
      <c r="F257" s="97">
        <f t="shared" si="9"/>
        <v>170</v>
      </c>
      <c r="G257" s="97">
        <f t="shared" si="10"/>
        <v>170</v>
      </c>
      <c r="H257" s="283"/>
      <c r="I257" s="241"/>
      <c r="J257" s="246">
        <f>J258+J259+J260+J261+J262</f>
        <v>170</v>
      </c>
      <c r="K257" s="316"/>
      <c r="L257" s="300"/>
      <c r="M257" s="130"/>
      <c r="N257" s="130"/>
      <c r="O257" s="130"/>
      <c r="P257" s="130"/>
      <c r="Q257" s="242"/>
    </row>
    <row r="258" spans="1:17" s="103" customFormat="1" ht="66.75" customHeight="1" x14ac:dyDescent="0.3">
      <c r="A258" s="100"/>
      <c r="B258" s="243" t="s">
        <v>367</v>
      </c>
      <c r="C258" s="234">
        <v>175</v>
      </c>
      <c r="D258" s="234">
        <v>225</v>
      </c>
      <c r="E258" s="190" t="s">
        <v>266</v>
      </c>
      <c r="F258" s="97">
        <f t="shared" si="9"/>
        <v>0</v>
      </c>
      <c r="G258" s="97">
        <f t="shared" si="10"/>
        <v>0</v>
      </c>
      <c r="H258" s="280"/>
      <c r="I258" s="235"/>
      <c r="J258" s="99"/>
      <c r="K258" s="314"/>
      <c r="L258" s="295"/>
      <c r="M258" s="100"/>
      <c r="N258" s="100"/>
      <c r="O258" s="100"/>
      <c r="P258" s="100"/>
      <c r="Q258" s="100"/>
    </row>
    <row r="259" spans="1:17" s="103" customFormat="1" ht="20.25" customHeight="1" x14ac:dyDescent="0.3">
      <c r="A259" s="109"/>
      <c r="B259" s="170" t="s">
        <v>368</v>
      </c>
      <c r="C259" s="236">
        <v>176</v>
      </c>
      <c r="D259" s="236">
        <v>226</v>
      </c>
      <c r="E259" s="190" t="s">
        <v>266</v>
      </c>
      <c r="F259" s="97">
        <f t="shared" si="9"/>
        <v>33</v>
      </c>
      <c r="G259" s="97">
        <f t="shared" si="10"/>
        <v>33</v>
      </c>
      <c r="H259" s="281"/>
      <c r="I259" s="237"/>
      <c r="J259" s="108">
        <v>33</v>
      </c>
      <c r="K259" s="315"/>
      <c r="L259" s="296"/>
      <c r="M259" s="109"/>
      <c r="N259" s="109"/>
      <c r="O259" s="109"/>
      <c r="P259" s="109"/>
      <c r="Q259" s="109"/>
    </row>
    <row r="260" spans="1:17" s="103" customFormat="1" ht="20.25" customHeight="1" x14ac:dyDescent="0.3">
      <c r="A260" s="109"/>
      <c r="B260" s="170" t="s">
        <v>357</v>
      </c>
      <c r="C260" s="236">
        <v>250</v>
      </c>
      <c r="D260" s="236">
        <v>290</v>
      </c>
      <c r="E260" s="190" t="s">
        <v>266</v>
      </c>
      <c r="F260" s="97">
        <f t="shared" si="9"/>
        <v>5</v>
      </c>
      <c r="G260" s="97">
        <f t="shared" si="10"/>
        <v>5</v>
      </c>
      <c r="H260" s="281"/>
      <c r="I260" s="237"/>
      <c r="J260" s="108">
        <v>5</v>
      </c>
      <c r="K260" s="315"/>
      <c r="L260" s="296"/>
      <c r="M260" s="109"/>
      <c r="N260" s="109"/>
      <c r="O260" s="109"/>
      <c r="P260" s="109"/>
      <c r="Q260" s="109"/>
    </row>
    <row r="261" spans="1:17" s="103" customFormat="1" ht="20.25" customHeight="1" x14ac:dyDescent="0.3">
      <c r="A261" s="109"/>
      <c r="B261" s="170" t="s">
        <v>369</v>
      </c>
      <c r="C261" s="236">
        <v>261</v>
      </c>
      <c r="D261" s="236">
        <v>310</v>
      </c>
      <c r="E261" s="190" t="s">
        <v>266</v>
      </c>
      <c r="F261" s="97">
        <f t="shared" si="9"/>
        <v>0</v>
      </c>
      <c r="G261" s="97">
        <f t="shared" si="10"/>
        <v>0</v>
      </c>
      <c r="H261" s="281"/>
      <c r="I261" s="237"/>
      <c r="J261" s="108"/>
      <c r="K261" s="315"/>
      <c r="L261" s="296"/>
      <c r="M261" s="109"/>
      <c r="N261" s="109"/>
      <c r="O261" s="109"/>
      <c r="P261" s="109"/>
      <c r="Q261" s="109"/>
    </row>
    <row r="262" spans="1:17" s="103" customFormat="1" ht="20.25" customHeight="1" thickBot="1" x14ac:dyDescent="0.35">
      <c r="A262" s="121"/>
      <c r="B262" s="247" t="s">
        <v>370</v>
      </c>
      <c r="C262" s="238">
        <v>264</v>
      </c>
      <c r="D262" s="238">
        <v>340</v>
      </c>
      <c r="E262" s="190" t="s">
        <v>266</v>
      </c>
      <c r="F262" s="97">
        <f t="shared" si="9"/>
        <v>132</v>
      </c>
      <c r="G262" s="97">
        <f t="shared" si="10"/>
        <v>132</v>
      </c>
      <c r="H262" s="282"/>
      <c r="I262" s="239"/>
      <c r="J262" s="120">
        <v>132</v>
      </c>
      <c r="K262" s="56"/>
      <c r="L262" s="297"/>
      <c r="M262" s="121"/>
      <c r="N262" s="121"/>
      <c r="O262" s="121"/>
      <c r="P262" s="121"/>
      <c r="Q262" s="121"/>
    </row>
    <row r="263" spans="1:17" s="103" customFormat="1" ht="20.25" customHeight="1" thickBot="1" x14ac:dyDescent="0.35">
      <c r="A263" s="227"/>
      <c r="B263" s="223" t="s">
        <v>371</v>
      </c>
      <c r="C263" s="229" t="s">
        <v>192</v>
      </c>
      <c r="D263" s="248" t="s">
        <v>192</v>
      </c>
      <c r="E263" s="249" t="s">
        <v>192</v>
      </c>
      <c r="F263" s="97">
        <f t="shared" si="9"/>
        <v>351</v>
      </c>
      <c r="G263" s="97">
        <f t="shared" si="10"/>
        <v>351</v>
      </c>
      <c r="H263" s="279"/>
      <c r="I263" s="230"/>
      <c r="J263" s="230"/>
      <c r="K263" s="144">
        <f>K264</f>
        <v>351</v>
      </c>
      <c r="L263" s="294"/>
      <c r="M263" s="231"/>
      <c r="N263" s="231"/>
      <c r="O263" s="231"/>
      <c r="P263" s="231"/>
      <c r="Q263" s="232"/>
    </row>
    <row r="264" spans="1:17" s="103" customFormat="1" ht="45.75" customHeight="1" x14ac:dyDescent="0.3">
      <c r="A264" s="100"/>
      <c r="B264" s="243" t="s">
        <v>372</v>
      </c>
      <c r="C264" s="234">
        <v>176</v>
      </c>
      <c r="D264" s="234">
        <v>226</v>
      </c>
      <c r="E264" s="250" t="s">
        <v>268</v>
      </c>
      <c r="F264" s="97">
        <f t="shared" si="9"/>
        <v>351</v>
      </c>
      <c r="G264" s="97">
        <f t="shared" si="10"/>
        <v>351</v>
      </c>
      <c r="H264" s="280"/>
      <c r="I264" s="235"/>
      <c r="J264" s="235"/>
      <c r="K264" s="93">
        <v>351</v>
      </c>
      <c r="L264" s="295"/>
      <c r="M264" s="100"/>
      <c r="N264" s="100"/>
      <c r="O264" s="100"/>
      <c r="P264" s="100"/>
      <c r="Q264" s="100"/>
    </row>
    <row r="265" spans="1:17" ht="20.25" hidden="1" customHeight="1" x14ac:dyDescent="0.3"/>
    <row r="266" spans="1:17" ht="20.25" hidden="1" customHeight="1" x14ac:dyDescent="0.3"/>
    <row r="267" spans="1:17" ht="20.25" hidden="1" customHeight="1" x14ac:dyDescent="0.3"/>
    <row r="268" spans="1:17" ht="20.25" hidden="1" customHeight="1" x14ac:dyDescent="0.3"/>
    <row r="269" spans="1:17" ht="20.25" hidden="1" customHeight="1" x14ac:dyDescent="0.3"/>
    <row r="270" spans="1:17" ht="20.25" hidden="1" customHeight="1" x14ac:dyDescent="0.3"/>
    <row r="271" spans="1:17" ht="20.25" hidden="1" customHeight="1" x14ac:dyDescent="0.3"/>
    <row r="272" spans="1:17" ht="20.25" hidden="1" customHeight="1" x14ac:dyDescent="0.3"/>
    <row r="273" spans="1:17" ht="24.75" customHeight="1" thickBot="1" x14ac:dyDescent="0.35">
      <c r="A273" s="363" t="s">
        <v>269</v>
      </c>
      <c r="B273" s="363"/>
      <c r="C273" s="363"/>
      <c r="D273" s="363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</row>
    <row r="274" spans="1:17" ht="48.75" customHeight="1" thickBot="1" x14ac:dyDescent="0.35">
      <c r="A274" s="254"/>
      <c r="B274" s="205" t="s">
        <v>270</v>
      </c>
      <c r="C274" s="255" t="s">
        <v>192</v>
      </c>
      <c r="D274" s="256" t="s">
        <v>192</v>
      </c>
      <c r="E274" s="256" t="s">
        <v>192</v>
      </c>
      <c r="F274" s="191">
        <f>G274</f>
        <v>13</v>
      </c>
      <c r="G274" s="191">
        <f>H274+L274</f>
        <v>13</v>
      </c>
      <c r="H274" s="285">
        <f>H275</f>
        <v>0</v>
      </c>
      <c r="I274" s="257"/>
      <c r="J274" s="257"/>
      <c r="K274" s="144"/>
      <c r="L274" s="298">
        <f>L275</f>
        <v>13</v>
      </c>
      <c r="M274" s="145"/>
      <c r="N274" s="145"/>
      <c r="O274" s="145"/>
      <c r="P274" s="145"/>
      <c r="Q274" s="258"/>
    </row>
    <row r="275" spans="1:17" s="103" customFormat="1" ht="81.75" customHeight="1" thickBot="1" x14ac:dyDescent="0.35">
      <c r="A275" s="100"/>
      <c r="B275" s="243" t="s">
        <v>271</v>
      </c>
      <c r="C275" s="234">
        <v>176</v>
      </c>
      <c r="D275" s="234">
        <v>226</v>
      </c>
      <c r="E275" s="259" t="s">
        <v>272</v>
      </c>
      <c r="F275" s="191">
        <f>G275</f>
        <v>13</v>
      </c>
      <c r="G275" s="191">
        <f>H275+L275</f>
        <v>13</v>
      </c>
      <c r="H275" s="280"/>
      <c r="I275" s="235"/>
      <c r="J275" s="235"/>
      <c r="K275" s="93"/>
      <c r="L275" s="295">
        <v>13</v>
      </c>
      <c r="M275" s="100"/>
      <c r="N275" s="100"/>
      <c r="O275" s="100"/>
      <c r="P275" s="100"/>
      <c r="Q275" s="100"/>
    </row>
  </sheetData>
  <mergeCells count="55">
    <mergeCell ref="A206:A209"/>
    <mergeCell ref="B206:B209"/>
    <mergeCell ref="C206:C209"/>
    <mergeCell ref="D206:D209"/>
    <mergeCell ref="A273:Q273"/>
    <mergeCell ref="A55:A56"/>
    <mergeCell ref="A167:A168"/>
    <mergeCell ref="B167:B168"/>
    <mergeCell ref="C167:C168"/>
    <mergeCell ref="A77:A78"/>
    <mergeCell ref="A82:A88"/>
    <mergeCell ref="A89:A91"/>
    <mergeCell ref="A93:A96"/>
    <mergeCell ref="B93:B96"/>
    <mergeCell ref="C93:C96"/>
    <mergeCell ref="A111:Q111"/>
    <mergeCell ref="A165:A166"/>
    <mergeCell ref="B165:B166"/>
    <mergeCell ref="C165:C166"/>
    <mergeCell ref="B69:B74"/>
    <mergeCell ref="B82:B91"/>
    <mergeCell ref="O8:Q8"/>
    <mergeCell ref="A35:A37"/>
    <mergeCell ref="A38:A39"/>
    <mergeCell ref="B35:B40"/>
    <mergeCell ref="B46:B50"/>
    <mergeCell ref="A46:A47"/>
    <mergeCell ref="A49:A50"/>
    <mergeCell ref="A18:A28"/>
    <mergeCell ref="C18:C28"/>
    <mergeCell ref="D18:D28"/>
    <mergeCell ref="A30:A32"/>
    <mergeCell ref="B18:B34"/>
    <mergeCell ref="A33:A34"/>
    <mergeCell ref="B1:Q1"/>
    <mergeCell ref="A2:Q2"/>
    <mergeCell ref="A3:Q3"/>
    <mergeCell ref="A4:A9"/>
    <mergeCell ref="B4:B9"/>
    <mergeCell ref="C4:C9"/>
    <mergeCell ref="D4:D9"/>
    <mergeCell ref="E4:E9"/>
    <mergeCell ref="F4:F9"/>
    <mergeCell ref="G4:Q4"/>
    <mergeCell ref="G5:L6"/>
    <mergeCell ref="M5:Q5"/>
    <mergeCell ref="M6:Q6"/>
    <mergeCell ref="G7:K7"/>
    <mergeCell ref="M7:Q7"/>
    <mergeCell ref="M8:M9"/>
    <mergeCell ref="B103:B105"/>
    <mergeCell ref="G8:G9"/>
    <mergeCell ref="I8:K8"/>
    <mergeCell ref="C55:C56"/>
    <mergeCell ref="B53:B68"/>
  </mergeCells>
  <pageMargins left="0.70866141732283472" right="0" top="0" bottom="0" header="0.31496062992125984" footer="0.31496062992125984"/>
  <pageSetup paperSize="9" scale="45" fitToHeight="3" orientation="landscape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M275"/>
  <sheetViews>
    <sheetView topLeftCell="A37" zoomScale="50" zoomScaleNormal="50" workbookViewId="0">
      <selection activeCell="U7" sqref="U7"/>
    </sheetView>
  </sheetViews>
  <sheetFormatPr defaultColWidth="8.85546875" defaultRowHeight="20.25" customHeight="1" x14ac:dyDescent="0.3"/>
  <cols>
    <col min="1" max="1" width="6.42578125" style="49" customWidth="1"/>
    <col min="2" max="2" width="68" style="251" customWidth="1"/>
    <col min="3" max="3" width="12.85546875" style="49" customWidth="1"/>
    <col min="4" max="4" width="10.85546875" style="49" customWidth="1"/>
    <col min="5" max="5" width="31.5703125" style="252" customWidth="1"/>
    <col min="6" max="6" width="18.28515625" style="49" customWidth="1"/>
    <col min="7" max="7" width="18" style="49" customWidth="1"/>
    <col min="8" max="8" width="16.7109375" style="284" customWidth="1"/>
    <col min="9" max="9" width="16.28515625" style="253" customWidth="1"/>
    <col min="10" max="10" width="11.7109375" style="253" customWidth="1"/>
    <col min="11" max="11" width="13.140625" style="253" customWidth="1"/>
    <col min="12" max="12" width="16.42578125" style="302" customWidth="1"/>
    <col min="13" max="13" width="8.85546875" style="49"/>
    <col min="14" max="14" width="14" style="49" customWidth="1"/>
    <col min="15" max="15" width="14.5703125" style="49" customWidth="1"/>
    <col min="16" max="16" width="13.42578125" style="49" customWidth="1"/>
    <col min="17" max="17" width="12.85546875" style="49" customWidth="1"/>
    <col min="18" max="19" width="8.85546875" style="49"/>
    <col min="20" max="20" width="9" style="49" bestFit="1" customWidth="1"/>
    <col min="21" max="21" width="8.85546875" style="49"/>
    <col min="22" max="22" width="33.85546875" style="49" customWidth="1"/>
    <col min="23" max="23" width="11.28515625" style="49" bestFit="1" customWidth="1"/>
    <col min="24" max="16384" width="8.85546875" style="49"/>
  </cols>
  <sheetData>
    <row r="1" spans="1:64" ht="20.25" customHeight="1" x14ac:dyDescent="0.3">
      <c r="A1" s="317"/>
      <c r="B1" s="351" t="s">
        <v>374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64" ht="20.25" customHeight="1" x14ac:dyDescent="0.3">
      <c r="A2" s="374" t="s">
        <v>375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</row>
    <row r="3" spans="1:64" ht="22.5" x14ac:dyDescent="0.3">
      <c r="A3" s="351" t="s">
        <v>395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8.75" x14ac:dyDescent="0.3">
      <c r="A4" s="352" t="s">
        <v>165</v>
      </c>
      <c r="B4" s="352" t="s">
        <v>166</v>
      </c>
      <c r="C4" s="352" t="s">
        <v>167</v>
      </c>
      <c r="D4" s="352" t="s">
        <v>168</v>
      </c>
      <c r="E4" s="352" t="s">
        <v>169</v>
      </c>
      <c r="F4" s="352" t="s">
        <v>170</v>
      </c>
      <c r="G4" s="352" t="s">
        <v>171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8.75" x14ac:dyDescent="0.3">
      <c r="A5" s="352"/>
      <c r="B5" s="352"/>
      <c r="C5" s="352"/>
      <c r="D5" s="352"/>
      <c r="E5" s="352"/>
      <c r="F5" s="352"/>
      <c r="G5" s="352" t="s">
        <v>172</v>
      </c>
      <c r="H5" s="352"/>
      <c r="I5" s="352"/>
      <c r="J5" s="352"/>
      <c r="K5" s="352"/>
      <c r="L5" s="352"/>
      <c r="M5" s="352" t="s">
        <v>173</v>
      </c>
      <c r="N5" s="352"/>
      <c r="O5" s="352"/>
      <c r="P5" s="352"/>
      <c r="Q5" s="352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8.75" x14ac:dyDescent="0.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 t="s">
        <v>174</v>
      </c>
      <c r="N6" s="352"/>
      <c r="O6" s="352"/>
      <c r="P6" s="352"/>
      <c r="Q6" s="352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195.75" customHeight="1" x14ac:dyDescent="0.3">
      <c r="A7" s="352"/>
      <c r="B7" s="352"/>
      <c r="C7" s="352"/>
      <c r="D7" s="352"/>
      <c r="E7" s="352"/>
      <c r="F7" s="352"/>
      <c r="G7" s="352" t="s">
        <v>175</v>
      </c>
      <c r="H7" s="352"/>
      <c r="I7" s="352"/>
      <c r="J7" s="352"/>
      <c r="K7" s="352"/>
      <c r="L7" s="286" t="s">
        <v>176</v>
      </c>
      <c r="M7" s="352" t="s">
        <v>177</v>
      </c>
      <c r="N7" s="352"/>
      <c r="O7" s="352"/>
      <c r="P7" s="352"/>
      <c r="Q7" s="352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120.75" customHeight="1" x14ac:dyDescent="0.3">
      <c r="A8" s="352"/>
      <c r="B8" s="352"/>
      <c r="C8" s="352"/>
      <c r="D8" s="352"/>
      <c r="E8" s="352"/>
      <c r="F8" s="352"/>
      <c r="G8" s="352" t="s">
        <v>178</v>
      </c>
      <c r="H8" s="260" t="s">
        <v>179</v>
      </c>
      <c r="I8" s="361" t="s">
        <v>180</v>
      </c>
      <c r="J8" s="361"/>
      <c r="K8" s="361"/>
      <c r="L8" s="286" t="s">
        <v>179</v>
      </c>
      <c r="M8" s="352" t="s">
        <v>178</v>
      </c>
      <c r="N8" s="323" t="s">
        <v>181</v>
      </c>
      <c r="O8" s="352" t="s">
        <v>180</v>
      </c>
      <c r="P8" s="352"/>
      <c r="Q8" s="352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162" customHeight="1" x14ac:dyDescent="0.3">
      <c r="A9" s="352"/>
      <c r="B9" s="352"/>
      <c r="C9" s="352"/>
      <c r="D9" s="352"/>
      <c r="E9" s="352"/>
      <c r="F9" s="352"/>
      <c r="G9" s="352"/>
      <c r="H9" s="260" t="s">
        <v>182</v>
      </c>
      <c r="I9" s="330" t="s">
        <v>183</v>
      </c>
      <c r="J9" s="330" t="s">
        <v>184</v>
      </c>
      <c r="K9" s="330" t="s">
        <v>185</v>
      </c>
      <c r="L9" s="286" t="s">
        <v>186</v>
      </c>
      <c r="M9" s="352"/>
      <c r="N9" s="323"/>
      <c r="O9" s="323" t="s">
        <v>183</v>
      </c>
      <c r="P9" s="323" t="s">
        <v>184</v>
      </c>
      <c r="Q9" s="323" t="s">
        <v>185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8.75" x14ac:dyDescent="0.3">
      <c r="A10" s="323">
        <v>1</v>
      </c>
      <c r="B10" s="323">
        <v>2</v>
      </c>
      <c r="C10" s="323">
        <v>3</v>
      </c>
      <c r="D10" s="323">
        <v>4</v>
      </c>
      <c r="E10" s="323">
        <v>5</v>
      </c>
      <c r="F10" s="323">
        <v>6</v>
      </c>
      <c r="G10" s="323">
        <v>7</v>
      </c>
      <c r="H10" s="260">
        <v>8</v>
      </c>
      <c r="I10" s="330">
        <v>9</v>
      </c>
      <c r="J10" s="330">
        <v>10</v>
      </c>
      <c r="K10" s="330">
        <v>11</v>
      </c>
      <c r="L10" s="286">
        <v>12</v>
      </c>
      <c r="M10" s="323">
        <v>13</v>
      </c>
      <c r="N10" s="323">
        <v>14</v>
      </c>
      <c r="O10" s="323">
        <v>15</v>
      </c>
      <c r="P10" s="323">
        <v>16</v>
      </c>
      <c r="Q10" s="323">
        <v>17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38.25" thickBot="1" x14ac:dyDescent="0.35">
      <c r="A11" s="52" t="s">
        <v>187</v>
      </c>
      <c r="B11" s="53" t="s">
        <v>188</v>
      </c>
      <c r="C11" s="52"/>
      <c r="D11" s="52" t="s">
        <v>189</v>
      </c>
      <c r="E11" s="54"/>
      <c r="F11" s="52"/>
      <c r="G11" s="52"/>
      <c r="H11" s="261"/>
      <c r="I11" s="55"/>
      <c r="J11" s="55"/>
      <c r="K11" s="55"/>
      <c r="L11" s="297"/>
      <c r="M11" s="57"/>
      <c r="N11" s="57"/>
      <c r="O11" s="57"/>
      <c r="P11" s="57"/>
      <c r="Q11" s="57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s="67" customFormat="1" ht="19.5" thickBot="1" x14ac:dyDescent="0.35">
      <c r="A12" s="58" t="s">
        <v>190</v>
      </c>
      <c r="B12" s="59" t="s">
        <v>191</v>
      </c>
      <c r="C12" s="60">
        <v>100</v>
      </c>
      <c r="D12" s="60" t="s">
        <v>189</v>
      </c>
      <c r="E12" s="61" t="s">
        <v>192</v>
      </c>
      <c r="F12" s="62">
        <f t="shared" ref="F12:F75" si="0">G12+L12</f>
        <v>107025</v>
      </c>
      <c r="G12" s="62">
        <f t="shared" ref="G12:G75" si="1">H12+I12+J12+K12</f>
        <v>12702</v>
      </c>
      <c r="H12" s="262">
        <f>H14+H112</f>
        <v>10481</v>
      </c>
      <c r="I12" s="63">
        <f>I14</f>
        <v>1700</v>
      </c>
      <c r="J12" s="63">
        <f>J14</f>
        <v>170</v>
      </c>
      <c r="K12" s="83">
        <f>K14</f>
        <v>351</v>
      </c>
      <c r="L12" s="298">
        <f>L14+L112</f>
        <v>94323</v>
      </c>
      <c r="M12" s="64"/>
      <c r="N12" s="62"/>
      <c r="O12" s="62"/>
      <c r="P12" s="62"/>
      <c r="Q12" s="6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9.5" thickBot="1" x14ac:dyDescent="0.35">
      <c r="A13" s="68"/>
      <c r="B13" s="69"/>
      <c r="C13" s="70"/>
      <c r="D13" s="70"/>
      <c r="E13" s="71"/>
      <c r="F13" s="70">
        <f t="shared" si="0"/>
        <v>0</v>
      </c>
      <c r="G13" s="70">
        <f t="shared" si="1"/>
        <v>0</v>
      </c>
      <c r="H13" s="263"/>
      <c r="I13" s="72"/>
      <c r="J13" s="72"/>
      <c r="K13" s="72"/>
      <c r="L13" s="303"/>
      <c r="M13" s="73"/>
      <c r="N13" s="73"/>
      <c r="O13" s="73"/>
      <c r="P13" s="73"/>
      <c r="Q13" s="74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s="67" customFormat="1" ht="57" thickBot="1" x14ac:dyDescent="0.35">
      <c r="A14" s="58">
        <v>3</v>
      </c>
      <c r="B14" s="59" t="s">
        <v>193</v>
      </c>
      <c r="C14" s="60">
        <v>100</v>
      </c>
      <c r="D14" s="60" t="s">
        <v>189</v>
      </c>
      <c r="E14" s="61" t="s">
        <v>192</v>
      </c>
      <c r="F14" s="62">
        <f t="shared" si="0"/>
        <v>107007</v>
      </c>
      <c r="G14" s="62">
        <f t="shared" si="1"/>
        <v>12702</v>
      </c>
      <c r="H14" s="262">
        <f>H16+H51+H92+H97+H42+H44+H81</f>
        <v>10481</v>
      </c>
      <c r="I14" s="63">
        <f>I106</f>
        <v>1700</v>
      </c>
      <c r="J14" s="63">
        <f>J106</f>
        <v>170</v>
      </c>
      <c r="K14" s="83">
        <f>K106</f>
        <v>351</v>
      </c>
      <c r="L14" s="298">
        <f>L16+L51+L92+L97+L44+L81+L42</f>
        <v>94305</v>
      </c>
      <c r="M14" s="64"/>
      <c r="N14" s="62"/>
      <c r="O14" s="62"/>
      <c r="P14" s="62"/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9.5" thickBot="1" x14ac:dyDescent="0.35">
      <c r="A15" s="70"/>
      <c r="B15" s="69" t="s">
        <v>194</v>
      </c>
      <c r="C15" s="70"/>
      <c r="D15" s="70"/>
      <c r="E15" s="71"/>
      <c r="F15" s="75">
        <f t="shared" si="0"/>
        <v>0</v>
      </c>
      <c r="G15" s="75">
        <f t="shared" si="1"/>
        <v>0</v>
      </c>
      <c r="H15" s="264"/>
      <c r="I15" s="76"/>
      <c r="J15" s="76"/>
      <c r="K15" s="76"/>
      <c r="L15" s="304"/>
      <c r="M15" s="73"/>
      <c r="N15" s="77"/>
      <c r="O15" s="77"/>
      <c r="P15" s="77"/>
      <c r="Q15" s="77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38.25" thickBot="1" x14ac:dyDescent="0.35">
      <c r="A16" s="78"/>
      <c r="B16" s="79" t="s">
        <v>195</v>
      </c>
      <c r="C16" s="80" t="s">
        <v>196</v>
      </c>
      <c r="D16" s="80">
        <v>180</v>
      </c>
      <c r="E16" s="81" t="s">
        <v>196</v>
      </c>
      <c r="F16" s="82">
        <f t="shared" si="0"/>
        <v>96864</v>
      </c>
      <c r="G16" s="82">
        <f t="shared" si="1"/>
        <v>10481</v>
      </c>
      <c r="H16" s="262">
        <f>H18</f>
        <v>10481</v>
      </c>
      <c r="I16" s="84"/>
      <c r="J16" s="84"/>
      <c r="K16" s="84"/>
      <c r="L16" s="287">
        <f>L28+L30+L31+L32+L33+L34+L35+L36+L37+L38+L39+L40+L41</f>
        <v>86383</v>
      </c>
      <c r="M16" s="85"/>
      <c r="N16" s="86"/>
      <c r="O16" s="86"/>
      <c r="P16" s="86"/>
      <c r="Q16" s="87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18.75" hidden="1" customHeight="1" x14ac:dyDescent="0.3">
      <c r="A17" s="88"/>
      <c r="B17" s="89"/>
      <c r="C17" s="88"/>
      <c r="D17" s="88"/>
      <c r="E17" s="90"/>
      <c r="F17" s="91">
        <f t="shared" si="0"/>
        <v>0</v>
      </c>
      <c r="G17" s="91">
        <f t="shared" si="1"/>
        <v>0</v>
      </c>
      <c r="H17" s="265"/>
      <c r="I17" s="92"/>
      <c r="J17" s="92"/>
      <c r="K17" s="92"/>
      <c r="L17" s="301"/>
      <c r="M17" s="94"/>
      <c r="N17" s="95"/>
      <c r="O17" s="95"/>
      <c r="P17" s="95"/>
      <c r="Q17" s="95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s="103" customFormat="1" ht="27.75" customHeight="1" x14ac:dyDescent="0.3">
      <c r="A18" s="362"/>
      <c r="B18" s="354" t="s">
        <v>378</v>
      </c>
      <c r="C18" s="362">
        <v>101</v>
      </c>
      <c r="D18" s="362">
        <v>180</v>
      </c>
      <c r="E18" s="96" t="s">
        <v>196</v>
      </c>
      <c r="F18" s="97">
        <f t="shared" si="0"/>
        <v>10481</v>
      </c>
      <c r="G18" s="97">
        <f t="shared" si="1"/>
        <v>10481</v>
      </c>
      <c r="H18" s="266">
        <f>H19+H20+H21+H22+H23+H24+H25+H26+H27+H28</f>
        <v>10481</v>
      </c>
      <c r="I18" s="98"/>
      <c r="J18" s="98"/>
      <c r="K18" s="92"/>
      <c r="L18" s="301"/>
      <c r="M18" s="100"/>
      <c r="N18" s="101"/>
      <c r="O18" s="101"/>
      <c r="P18" s="101"/>
      <c r="Q18" s="101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s="103" customFormat="1" ht="27.75" customHeight="1" x14ac:dyDescent="0.3">
      <c r="A19" s="375"/>
      <c r="B19" s="355"/>
      <c r="C19" s="375"/>
      <c r="D19" s="375"/>
      <c r="E19" s="104" t="s">
        <v>197</v>
      </c>
      <c r="F19" s="97">
        <f t="shared" si="0"/>
        <v>5264</v>
      </c>
      <c r="G19" s="97">
        <f t="shared" si="1"/>
        <v>5264</v>
      </c>
      <c r="H19" s="265">
        <f>H132+H134+H135+H142+H145+H147+H148+H151</f>
        <v>5264</v>
      </c>
      <c r="I19" s="98"/>
      <c r="J19" s="98"/>
      <c r="K19" s="92"/>
      <c r="L19" s="301"/>
      <c r="M19" s="100"/>
      <c r="N19" s="101"/>
      <c r="O19" s="101"/>
      <c r="P19" s="101"/>
      <c r="Q19" s="101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</row>
    <row r="20" spans="1:64" s="103" customFormat="1" ht="27.75" customHeight="1" x14ac:dyDescent="0.3">
      <c r="A20" s="375"/>
      <c r="B20" s="355"/>
      <c r="C20" s="375"/>
      <c r="D20" s="375"/>
      <c r="E20" s="104" t="s">
        <v>198</v>
      </c>
      <c r="F20" s="97">
        <f t="shared" si="0"/>
        <v>3158</v>
      </c>
      <c r="G20" s="97">
        <f t="shared" si="1"/>
        <v>3158</v>
      </c>
      <c r="H20" s="265">
        <f>H137</f>
        <v>3158</v>
      </c>
      <c r="I20" s="98"/>
      <c r="J20" s="98"/>
      <c r="K20" s="92"/>
      <c r="L20" s="301"/>
      <c r="M20" s="100"/>
      <c r="N20" s="101"/>
      <c r="O20" s="101"/>
      <c r="P20" s="101"/>
      <c r="Q20" s="101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64" s="103" customFormat="1" ht="27.75" customHeight="1" x14ac:dyDescent="0.3">
      <c r="A21" s="375"/>
      <c r="B21" s="355"/>
      <c r="C21" s="375"/>
      <c r="D21" s="375"/>
      <c r="E21" s="104" t="s">
        <v>199</v>
      </c>
      <c r="F21" s="97">
        <f t="shared" si="0"/>
        <v>916</v>
      </c>
      <c r="G21" s="97">
        <f t="shared" si="1"/>
        <v>916</v>
      </c>
      <c r="H21" s="265">
        <f>H138</f>
        <v>916</v>
      </c>
      <c r="I21" s="98"/>
      <c r="J21" s="98"/>
      <c r="K21" s="92"/>
      <c r="L21" s="301"/>
      <c r="M21" s="100"/>
      <c r="N21" s="101"/>
      <c r="O21" s="101"/>
      <c r="P21" s="101"/>
      <c r="Q21" s="101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</row>
    <row r="22" spans="1:64" s="103" customFormat="1" ht="27.75" customHeight="1" x14ac:dyDescent="0.3">
      <c r="A22" s="375"/>
      <c r="B22" s="355"/>
      <c r="C22" s="375"/>
      <c r="D22" s="375"/>
      <c r="E22" s="104" t="s">
        <v>200</v>
      </c>
      <c r="F22" s="97">
        <f t="shared" si="0"/>
        <v>597</v>
      </c>
      <c r="G22" s="97">
        <f t="shared" si="1"/>
        <v>597</v>
      </c>
      <c r="H22" s="265">
        <f>H140</f>
        <v>597</v>
      </c>
      <c r="I22" s="98"/>
      <c r="J22" s="98"/>
      <c r="K22" s="92"/>
      <c r="L22" s="301"/>
      <c r="M22" s="100"/>
      <c r="N22" s="101"/>
      <c r="O22" s="101"/>
      <c r="P22" s="101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</row>
    <row r="23" spans="1:64" s="103" customFormat="1" ht="27.75" customHeight="1" x14ac:dyDescent="0.3">
      <c r="A23" s="375"/>
      <c r="B23" s="355"/>
      <c r="C23" s="375"/>
      <c r="D23" s="375"/>
      <c r="E23" s="104" t="s">
        <v>201</v>
      </c>
      <c r="F23" s="97">
        <f t="shared" si="0"/>
        <v>0</v>
      </c>
      <c r="G23" s="97">
        <f t="shared" si="1"/>
        <v>0</v>
      </c>
      <c r="H23" s="265">
        <f>H121+H126</f>
        <v>0</v>
      </c>
      <c r="I23" s="98"/>
      <c r="J23" s="98"/>
      <c r="K23" s="92"/>
      <c r="L23" s="301"/>
      <c r="M23" s="100"/>
      <c r="N23" s="101"/>
      <c r="O23" s="101"/>
      <c r="P23" s="101"/>
      <c r="Q23" s="101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s="103" customFormat="1" ht="27.75" customHeight="1" x14ac:dyDescent="0.3">
      <c r="A24" s="375"/>
      <c r="B24" s="355"/>
      <c r="C24" s="375"/>
      <c r="D24" s="375"/>
      <c r="E24" s="104" t="s">
        <v>202</v>
      </c>
      <c r="F24" s="97">
        <f t="shared" si="0"/>
        <v>4</v>
      </c>
      <c r="G24" s="97">
        <f t="shared" si="1"/>
        <v>4</v>
      </c>
      <c r="H24" s="265">
        <f>H153</f>
        <v>4</v>
      </c>
      <c r="I24" s="98"/>
      <c r="J24" s="98"/>
      <c r="K24" s="92"/>
      <c r="L24" s="301"/>
      <c r="M24" s="100"/>
      <c r="N24" s="101"/>
      <c r="O24" s="101"/>
      <c r="P24" s="101"/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s="103" customFormat="1" ht="27.75" customHeight="1" x14ac:dyDescent="0.3">
      <c r="A25" s="375"/>
      <c r="B25" s="355"/>
      <c r="C25" s="375"/>
      <c r="D25" s="375"/>
      <c r="E25" s="104" t="s">
        <v>203</v>
      </c>
      <c r="F25" s="97">
        <f t="shared" si="0"/>
        <v>0</v>
      </c>
      <c r="G25" s="97">
        <f t="shared" si="1"/>
        <v>0</v>
      </c>
      <c r="H25" s="265">
        <f>H136</f>
        <v>0</v>
      </c>
      <c r="I25" s="98"/>
      <c r="J25" s="98"/>
      <c r="K25" s="92"/>
      <c r="L25" s="301"/>
      <c r="M25" s="100"/>
      <c r="N25" s="101"/>
      <c r="O25" s="101"/>
      <c r="P25" s="101"/>
      <c r="Q25" s="101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s="103" customFormat="1" ht="27.75" customHeight="1" x14ac:dyDescent="0.3">
      <c r="A26" s="375"/>
      <c r="B26" s="355"/>
      <c r="C26" s="375"/>
      <c r="D26" s="375"/>
      <c r="E26" s="104" t="s">
        <v>204</v>
      </c>
      <c r="F26" s="97">
        <f t="shared" si="0"/>
        <v>30</v>
      </c>
      <c r="G26" s="97">
        <f t="shared" si="1"/>
        <v>30</v>
      </c>
      <c r="H26" s="265">
        <f>H127</f>
        <v>30</v>
      </c>
      <c r="I26" s="98"/>
      <c r="J26" s="98"/>
      <c r="K26" s="92"/>
      <c r="L26" s="301"/>
      <c r="M26" s="100"/>
      <c r="N26" s="101"/>
      <c r="O26" s="101"/>
      <c r="P26" s="101"/>
      <c r="Q26" s="101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s="103" customFormat="1" ht="27.75" customHeight="1" x14ac:dyDescent="0.3">
      <c r="A27" s="375"/>
      <c r="B27" s="355"/>
      <c r="C27" s="375"/>
      <c r="D27" s="375"/>
      <c r="E27" s="104" t="s">
        <v>205</v>
      </c>
      <c r="F27" s="97">
        <f t="shared" si="0"/>
        <v>434</v>
      </c>
      <c r="G27" s="97">
        <f t="shared" si="1"/>
        <v>434</v>
      </c>
      <c r="H27" s="265">
        <f>H133</f>
        <v>434</v>
      </c>
      <c r="I27" s="98"/>
      <c r="J27" s="98"/>
      <c r="K27" s="92"/>
      <c r="L27" s="301"/>
      <c r="M27" s="100"/>
      <c r="N27" s="101"/>
      <c r="O27" s="101"/>
      <c r="P27" s="101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s="103" customFormat="1" ht="30" customHeight="1" x14ac:dyDescent="0.3">
      <c r="A28" s="366"/>
      <c r="B28" s="355"/>
      <c r="C28" s="366"/>
      <c r="D28" s="366"/>
      <c r="E28" s="104" t="s">
        <v>206</v>
      </c>
      <c r="F28" s="97">
        <f t="shared" si="0"/>
        <v>78</v>
      </c>
      <c r="G28" s="97">
        <f t="shared" si="1"/>
        <v>78</v>
      </c>
      <c r="H28" s="267">
        <f>H156</f>
        <v>78</v>
      </c>
      <c r="I28" s="107"/>
      <c r="J28" s="107"/>
      <c r="K28" s="178"/>
      <c r="L28" s="289"/>
      <c r="M28" s="109"/>
      <c r="N28" s="110"/>
      <c r="O28" s="110"/>
      <c r="P28" s="110"/>
      <c r="Q28" s="110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64" s="103" customFormat="1" ht="18.75" hidden="1" customHeight="1" x14ac:dyDescent="0.3">
      <c r="A29" s="320"/>
      <c r="B29" s="355"/>
      <c r="C29" s="320"/>
      <c r="D29" s="320"/>
      <c r="E29" s="112"/>
      <c r="F29" s="97">
        <f t="shared" si="0"/>
        <v>0</v>
      </c>
      <c r="G29" s="97">
        <f t="shared" si="1"/>
        <v>0</v>
      </c>
      <c r="H29" s="267"/>
      <c r="I29" s="107"/>
      <c r="J29" s="107"/>
      <c r="K29" s="178"/>
      <c r="L29" s="289"/>
      <c r="M29" s="109"/>
      <c r="N29" s="110"/>
      <c r="O29" s="110"/>
      <c r="P29" s="110"/>
      <c r="Q29" s="110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s="103" customFormat="1" ht="42.75" customHeight="1" x14ac:dyDescent="0.3">
      <c r="A30" s="353"/>
      <c r="B30" s="355"/>
      <c r="C30" s="320">
        <v>102</v>
      </c>
      <c r="D30" s="320">
        <v>180</v>
      </c>
      <c r="E30" s="112" t="s">
        <v>207</v>
      </c>
      <c r="F30" s="97">
        <f t="shared" si="0"/>
        <v>1514</v>
      </c>
      <c r="G30" s="97">
        <f t="shared" si="1"/>
        <v>0</v>
      </c>
      <c r="H30" s="267"/>
      <c r="I30" s="107"/>
      <c r="J30" s="107"/>
      <c r="K30" s="178"/>
      <c r="L30" s="289">
        <f>L120</f>
        <v>1514</v>
      </c>
      <c r="M30" s="109"/>
      <c r="N30" s="110"/>
      <c r="O30" s="110"/>
      <c r="P30" s="110"/>
      <c r="Q30" s="110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64" s="103" customFormat="1" ht="38.25" customHeight="1" x14ac:dyDescent="0.3">
      <c r="A31" s="353"/>
      <c r="B31" s="355"/>
      <c r="C31" s="320">
        <v>102</v>
      </c>
      <c r="D31" s="320">
        <v>180</v>
      </c>
      <c r="E31" s="104" t="s">
        <v>208</v>
      </c>
      <c r="F31" s="97">
        <f t="shared" si="0"/>
        <v>79145</v>
      </c>
      <c r="G31" s="97">
        <f t="shared" si="1"/>
        <v>0</v>
      </c>
      <c r="H31" s="267"/>
      <c r="I31" s="107"/>
      <c r="J31" s="107"/>
      <c r="K31" s="178"/>
      <c r="L31" s="289">
        <f>L122+L128</f>
        <v>79145</v>
      </c>
      <c r="M31" s="109"/>
      <c r="N31" s="110"/>
      <c r="O31" s="110"/>
      <c r="P31" s="110"/>
      <c r="Q31" s="110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64" s="103" customFormat="1" ht="39.75" customHeight="1" x14ac:dyDescent="0.3">
      <c r="A32" s="353"/>
      <c r="B32" s="355"/>
      <c r="C32" s="320">
        <v>102</v>
      </c>
      <c r="D32" s="320">
        <v>180</v>
      </c>
      <c r="E32" s="104" t="s">
        <v>209</v>
      </c>
      <c r="F32" s="97">
        <f t="shared" si="0"/>
        <v>5724</v>
      </c>
      <c r="G32" s="97">
        <f t="shared" si="1"/>
        <v>0</v>
      </c>
      <c r="H32" s="267"/>
      <c r="I32" s="107"/>
      <c r="J32" s="107"/>
      <c r="K32" s="178"/>
      <c r="L32" s="289">
        <f>L149+L157</f>
        <v>5724</v>
      </c>
      <c r="M32" s="109"/>
      <c r="N32" s="110"/>
      <c r="O32" s="110"/>
      <c r="P32" s="110"/>
      <c r="Q32" s="110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64" s="103" customFormat="1" ht="60.75" customHeight="1" x14ac:dyDescent="0.3">
      <c r="A33" s="362"/>
      <c r="B33" s="355"/>
      <c r="C33" s="320">
        <v>102</v>
      </c>
      <c r="D33" s="320">
        <v>180</v>
      </c>
      <c r="E33" s="104" t="s">
        <v>210</v>
      </c>
      <c r="F33" s="97">
        <f t="shared" si="0"/>
        <v>0</v>
      </c>
      <c r="G33" s="97">
        <f t="shared" si="1"/>
        <v>0</v>
      </c>
      <c r="H33" s="267"/>
      <c r="I33" s="107"/>
      <c r="J33" s="107"/>
      <c r="K33" s="178"/>
      <c r="L33" s="289">
        <f>L123+L129</f>
        <v>0</v>
      </c>
      <c r="M33" s="109"/>
      <c r="N33" s="110"/>
      <c r="O33" s="110"/>
      <c r="P33" s="110"/>
      <c r="Q33" s="110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64" s="103" customFormat="1" ht="57.75" customHeight="1" x14ac:dyDescent="0.3">
      <c r="A34" s="366"/>
      <c r="B34" s="356"/>
      <c r="C34" s="320">
        <v>102</v>
      </c>
      <c r="D34" s="320">
        <v>180</v>
      </c>
      <c r="E34" s="104" t="s">
        <v>211</v>
      </c>
      <c r="F34" s="97">
        <f t="shared" si="0"/>
        <v>0</v>
      </c>
      <c r="G34" s="97">
        <f t="shared" si="1"/>
        <v>0</v>
      </c>
      <c r="H34" s="267"/>
      <c r="I34" s="107"/>
      <c r="J34" s="107"/>
      <c r="K34" s="178"/>
      <c r="L34" s="289">
        <f>L158</f>
        <v>0</v>
      </c>
      <c r="M34" s="109"/>
      <c r="N34" s="110"/>
      <c r="O34" s="110"/>
      <c r="P34" s="110"/>
      <c r="Q34" s="110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s="103" customFormat="1" ht="37.5" customHeight="1" x14ac:dyDescent="0.3">
      <c r="A35" s="353"/>
      <c r="B35" s="354" t="s">
        <v>379</v>
      </c>
      <c r="C35" s="320">
        <v>102</v>
      </c>
      <c r="D35" s="320">
        <v>180</v>
      </c>
      <c r="E35" s="104" t="s">
        <v>212</v>
      </c>
      <c r="F35" s="97">
        <f t="shared" si="0"/>
        <v>0</v>
      </c>
      <c r="G35" s="97">
        <f t="shared" si="1"/>
        <v>0</v>
      </c>
      <c r="H35" s="267"/>
      <c r="I35" s="107"/>
      <c r="J35" s="107"/>
      <c r="K35" s="178"/>
      <c r="L35" s="289">
        <f>L125+L131</f>
        <v>0</v>
      </c>
      <c r="M35" s="109"/>
      <c r="N35" s="110"/>
      <c r="O35" s="110"/>
      <c r="P35" s="110"/>
      <c r="Q35" s="110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s="103" customFormat="1" ht="36" customHeight="1" x14ac:dyDescent="0.3">
      <c r="A36" s="353"/>
      <c r="B36" s="355"/>
      <c r="C36" s="320">
        <v>102</v>
      </c>
      <c r="D36" s="320">
        <v>180</v>
      </c>
      <c r="E36" s="104" t="s">
        <v>213</v>
      </c>
      <c r="F36" s="97">
        <f t="shared" si="0"/>
        <v>0</v>
      </c>
      <c r="G36" s="97">
        <f t="shared" si="1"/>
        <v>0</v>
      </c>
      <c r="H36" s="267"/>
      <c r="I36" s="107"/>
      <c r="J36" s="107"/>
      <c r="K36" s="178"/>
      <c r="L36" s="289">
        <f>L141</f>
        <v>0</v>
      </c>
      <c r="M36" s="109"/>
      <c r="N36" s="110"/>
      <c r="O36" s="110"/>
      <c r="P36" s="110"/>
      <c r="Q36" s="110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64" s="103" customFormat="1" ht="39" customHeight="1" x14ac:dyDescent="0.3">
      <c r="A37" s="353"/>
      <c r="B37" s="355"/>
      <c r="C37" s="320">
        <v>102</v>
      </c>
      <c r="D37" s="320">
        <v>180</v>
      </c>
      <c r="E37" s="104" t="s">
        <v>214</v>
      </c>
      <c r="F37" s="97">
        <f t="shared" si="0"/>
        <v>0</v>
      </c>
      <c r="G37" s="97">
        <f t="shared" si="1"/>
        <v>0</v>
      </c>
      <c r="H37" s="267"/>
      <c r="I37" s="107"/>
      <c r="J37" s="107"/>
      <c r="K37" s="178"/>
      <c r="L37" s="289">
        <f>L146</f>
        <v>0</v>
      </c>
      <c r="M37" s="109"/>
      <c r="N37" s="110"/>
      <c r="O37" s="110"/>
      <c r="P37" s="110"/>
      <c r="Q37" s="110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64" s="103" customFormat="1" ht="37.5" customHeight="1" x14ac:dyDescent="0.3">
      <c r="A38" s="353"/>
      <c r="B38" s="355"/>
      <c r="C38" s="320">
        <v>102</v>
      </c>
      <c r="D38" s="320">
        <v>180</v>
      </c>
      <c r="E38" s="104" t="s">
        <v>214</v>
      </c>
      <c r="F38" s="97">
        <f t="shared" si="0"/>
        <v>0</v>
      </c>
      <c r="G38" s="97">
        <f t="shared" si="1"/>
        <v>0</v>
      </c>
      <c r="H38" s="267"/>
      <c r="I38" s="107"/>
      <c r="J38" s="107"/>
      <c r="K38" s="178"/>
      <c r="L38" s="289">
        <f>L150</f>
        <v>0</v>
      </c>
      <c r="M38" s="109"/>
      <c r="N38" s="110"/>
      <c r="O38" s="110"/>
      <c r="P38" s="110"/>
      <c r="Q38" s="110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</row>
    <row r="39" spans="1:64" s="103" customFormat="1" ht="41.25" customHeight="1" x14ac:dyDescent="0.3">
      <c r="A39" s="353"/>
      <c r="B39" s="355"/>
      <c r="C39" s="320">
        <v>102</v>
      </c>
      <c r="D39" s="320">
        <v>180</v>
      </c>
      <c r="E39" s="104" t="s">
        <v>215</v>
      </c>
      <c r="F39" s="97">
        <f t="shared" si="0"/>
        <v>0</v>
      </c>
      <c r="G39" s="97">
        <f t="shared" si="1"/>
        <v>0</v>
      </c>
      <c r="H39" s="267"/>
      <c r="I39" s="107"/>
      <c r="J39" s="107"/>
      <c r="K39" s="178"/>
      <c r="L39" s="289">
        <f>L160</f>
        <v>0</v>
      </c>
      <c r="M39" s="109"/>
      <c r="N39" s="110"/>
      <c r="O39" s="110"/>
      <c r="P39" s="110"/>
      <c r="Q39" s="110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</row>
    <row r="40" spans="1:64" s="103" customFormat="1" ht="18.75" x14ac:dyDescent="0.3">
      <c r="A40" s="320"/>
      <c r="B40" s="356"/>
      <c r="C40" s="320">
        <v>102</v>
      </c>
      <c r="D40" s="320">
        <v>180</v>
      </c>
      <c r="E40" s="104" t="s">
        <v>214</v>
      </c>
      <c r="F40" s="97">
        <f t="shared" si="0"/>
        <v>0</v>
      </c>
      <c r="G40" s="97">
        <f t="shared" si="1"/>
        <v>0</v>
      </c>
      <c r="H40" s="267"/>
      <c r="I40" s="107"/>
      <c r="J40" s="107"/>
      <c r="K40" s="178"/>
      <c r="L40" s="289">
        <f>L159</f>
        <v>0</v>
      </c>
      <c r="M40" s="109"/>
      <c r="N40" s="110"/>
      <c r="O40" s="110"/>
      <c r="P40" s="110"/>
      <c r="Q40" s="110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s="103" customFormat="1" ht="63" customHeight="1" thickBot="1" x14ac:dyDescent="0.35">
      <c r="A41" s="318"/>
      <c r="B41" s="116" t="s">
        <v>380</v>
      </c>
      <c r="C41" s="318">
        <v>102</v>
      </c>
      <c r="D41" s="318">
        <v>180</v>
      </c>
      <c r="E41" s="117" t="s">
        <v>216</v>
      </c>
      <c r="F41" s="97">
        <f t="shared" si="0"/>
        <v>0</v>
      </c>
      <c r="G41" s="97">
        <f t="shared" si="1"/>
        <v>0</v>
      </c>
      <c r="H41" s="268"/>
      <c r="I41" s="119"/>
      <c r="J41" s="119"/>
      <c r="K41" s="183"/>
      <c r="L41" s="299">
        <f>L124+L130</f>
        <v>0</v>
      </c>
      <c r="M41" s="121"/>
      <c r="N41" s="122"/>
      <c r="O41" s="122"/>
      <c r="P41" s="122"/>
      <c r="Q41" s="12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s="134" customFormat="1" ht="63" customHeight="1" thickBot="1" x14ac:dyDescent="0.35">
      <c r="A42" s="123"/>
      <c r="B42" s="124" t="s">
        <v>217</v>
      </c>
      <c r="C42" s="125" t="s">
        <v>196</v>
      </c>
      <c r="D42" s="125" t="s">
        <v>196</v>
      </c>
      <c r="E42" s="126" t="s">
        <v>196</v>
      </c>
      <c r="F42" s="97">
        <f t="shared" si="0"/>
        <v>0</v>
      </c>
      <c r="G42" s="97">
        <f t="shared" si="1"/>
        <v>0</v>
      </c>
      <c r="H42" s="262">
        <f>H43</f>
        <v>0</v>
      </c>
      <c r="I42" s="128"/>
      <c r="J42" s="128"/>
      <c r="K42" s="83"/>
      <c r="L42" s="298">
        <f>L43</f>
        <v>0</v>
      </c>
      <c r="M42" s="130"/>
      <c r="N42" s="131"/>
      <c r="O42" s="131"/>
      <c r="P42" s="131"/>
      <c r="Q42" s="132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</row>
    <row r="43" spans="1:64" s="103" customFormat="1" ht="63" customHeight="1" thickBot="1" x14ac:dyDescent="0.35">
      <c r="A43" s="319"/>
      <c r="B43" s="136" t="s">
        <v>381</v>
      </c>
      <c r="C43" s="319">
        <v>102</v>
      </c>
      <c r="D43" s="319">
        <v>180</v>
      </c>
      <c r="E43" s="137" t="s">
        <v>219</v>
      </c>
      <c r="F43" s="97">
        <f t="shared" si="0"/>
        <v>0</v>
      </c>
      <c r="G43" s="97">
        <f t="shared" si="1"/>
        <v>0</v>
      </c>
      <c r="H43" s="264">
        <f>H162</f>
        <v>0</v>
      </c>
      <c r="I43" s="139"/>
      <c r="J43" s="139"/>
      <c r="K43" s="76"/>
      <c r="L43" s="304">
        <f>L162</f>
        <v>0</v>
      </c>
      <c r="M43" s="140"/>
      <c r="N43" s="141"/>
      <c r="O43" s="141"/>
      <c r="P43" s="141"/>
      <c r="Q43" s="141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</row>
    <row r="44" spans="1:64" ht="57" thickBot="1" x14ac:dyDescent="0.35">
      <c r="A44" s="78"/>
      <c r="B44" s="142" t="s">
        <v>220</v>
      </c>
      <c r="C44" s="80">
        <v>103</v>
      </c>
      <c r="D44" s="80">
        <v>180</v>
      </c>
      <c r="E44" s="143" t="s">
        <v>196</v>
      </c>
      <c r="F44" s="97">
        <f t="shared" si="0"/>
        <v>1311</v>
      </c>
      <c r="G44" s="97">
        <f t="shared" si="1"/>
        <v>0</v>
      </c>
      <c r="H44" s="262">
        <f>H46+H49</f>
        <v>0</v>
      </c>
      <c r="I44" s="84"/>
      <c r="J44" s="84"/>
      <c r="K44" s="84"/>
      <c r="L44" s="298">
        <f>L45+L46+L47+L48+L49+L50</f>
        <v>1311</v>
      </c>
      <c r="M44" s="145"/>
      <c r="N44" s="146"/>
      <c r="O44" s="146"/>
      <c r="P44" s="146"/>
      <c r="Q44" s="147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64" s="103" customFormat="1" ht="75.75" customHeight="1" x14ac:dyDescent="0.3">
      <c r="A45" s="324"/>
      <c r="B45" s="149" t="s">
        <v>382</v>
      </c>
      <c r="C45" s="324">
        <v>103</v>
      </c>
      <c r="D45" s="324">
        <v>180</v>
      </c>
      <c r="E45" s="150" t="s">
        <v>221</v>
      </c>
      <c r="F45" s="97">
        <f t="shared" si="0"/>
        <v>0</v>
      </c>
      <c r="G45" s="97">
        <f t="shared" si="1"/>
        <v>0</v>
      </c>
      <c r="H45" s="266"/>
      <c r="I45" s="98"/>
      <c r="J45" s="98"/>
      <c r="K45" s="92"/>
      <c r="L45" s="301">
        <f>L170</f>
        <v>0</v>
      </c>
      <c r="M45" s="100"/>
      <c r="N45" s="101"/>
      <c r="O45" s="101"/>
      <c r="P45" s="101"/>
      <c r="Q45" s="101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</row>
    <row r="46" spans="1:64" s="103" customFormat="1" ht="45" customHeight="1" x14ac:dyDescent="0.3">
      <c r="A46" s="353"/>
      <c r="B46" s="354" t="s">
        <v>383</v>
      </c>
      <c r="C46" s="320">
        <v>103</v>
      </c>
      <c r="D46" s="320">
        <v>180</v>
      </c>
      <c r="E46" s="150" t="s">
        <v>373</v>
      </c>
      <c r="F46" s="97">
        <f t="shared" si="0"/>
        <v>871</v>
      </c>
      <c r="G46" s="97">
        <f t="shared" si="1"/>
        <v>0</v>
      </c>
      <c r="H46" s="267"/>
      <c r="I46" s="107"/>
      <c r="J46" s="107"/>
      <c r="K46" s="178"/>
      <c r="L46" s="289">
        <f>L165</f>
        <v>871</v>
      </c>
      <c r="M46" s="109"/>
      <c r="N46" s="110"/>
      <c r="O46" s="110"/>
      <c r="P46" s="110"/>
      <c r="Q46" s="110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</row>
    <row r="47" spans="1:64" s="103" customFormat="1" ht="45" customHeight="1" x14ac:dyDescent="0.3">
      <c r="A47" s="353"/>
      <c r="B47" s="355"/>
      <c r="C47" s="320">
        <v>103</v>
      </c>
      <c r="D47" s="320">
        <v>180</v>
      </c>
      <c r="E47" s="150" t="s">
        <v>222</v>
      </c>
      <c r="F47" s="97">
        <f t="shared" si="0"/>
        <v>145</v>
      </c>
      <c r="G47" s="97">
        <f t="shared" si="1"/>
        <v>0</v>
      </c>
      <c r="H47" s="267"/>
      <c r="I47" s="107"/>
      <c r="J47" s="107"/>
      <c r="K47" s="178"/>
      <c r="L47" s="289">
        <f>L171+L166</f>
        <v>145</v>
      </c>
      <c r="M47" s="109"/>
      <c r="N47" s="110"/>
      <c r="O47" s="110"/>
      <c r="P47" s="110"/>
      <c r="Q47" s="110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</row>
    <row r="48" spans="1:64" s="103" customFormat="1" ht="66" customHeight="1" x14ac:dyDescent="0.3">
      <c r="A48" s="320"/>
      <c r="B48" s="355"/>
      <c r="C48" s="320">
        <v>103</v>
      </c>
      <c r="D48" s="320">
        <v>180</v>
      </c>
      <c r="E48" s="150" t="s">
        <v>222</v>
      </c>
      <c r="F48" s="97">
        <f t="shared" si="0"/>
        <v>0</v>
      </c>
      <c r="G48" s="97">
        <f t="shared" si="1"/>
        <v>0</v>
      </c>
      <c r="H48" s="267"/>
      <c r="I48" s="107"/>
      <c r="J48" s="107"/>
      <c r="K48" s="178"/>
      <c r="L48" s="289">
        <f>L169</f>
        <v>0</v>
      </c>
      <c r="M48" s="109"/>
      <c r="N48" s="110"/>
      <c r="O48" s="110"/>
      <c r="P48" s="110"/>
      <c r="Q48" s="110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</row>
    <row r="49" spans="1:64" s="103" customFormat="1" ht="41.25" customHeight="1" x14ac:dyDescent="0.3">
      <c r="A49" s="353"/>
      <c r="B49" s="355"/>
      <c r="C49" s="320">
        <v>103</v>
      </c>
      <c r="D49" s="320">
        <v>180</v>
      </c>
      <c r="E49" s="150" t="s">
        <v>223</v>
      </c>
      <c r="F49" s="97">
        <f t="shared" si="0"/>
        <v>109</v>
      </c>
      <c r="G49" s="97">
        <f t="shared" si="1"/>
        <v>0</v>
      </c>
      <c r="H49" s="267"/>
      <c r="I49" s="107"/>
      <c r="J49" s="107"/>
      <c r="K49" s="178"/>
      <c r="L49" s="289">
        <f>L167</f>
        <v>109</v>
      </c>
      <c r="M49" s="109"/>
      <c r="N49" s="110"/>
      <c r="O49" s="110"/>
      <c r="P49" s="110"/>
      <c r="Q49" s="110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</row>
    <row r="50" spans="1:64" s="103" customFormat="1" ht="39" customHeight="1" thickBot="1" x14ac:dyDescent="0.35">
      <c r="A50" s="362"/>
      <c r="B50" s="357"/>
      <c r="C50" s="318">
        <v>103</v>
      </c>
      <c r="D50" s="318">
        <v>180</v>
      </c>
      <c r="E50" s="150" t="s">
        <v>224</v>
      </c>
      <c r="F50" s="97">
        <f t="shared" si="0"/>
        <v>186</v>
      </c>
      <c r="G50" s="97">
        <f t="shared" si="1"/>
        <v>0</v>
      </c>
      <c r="H50" s="268"/>
      <c r="I50" s="119"/>
      <c r="J50" s="119"/>
      <c r="K50" s="183"/>
      <c r="L50" s="299">
        <f>L168</f>
        <v>186</v>
      </c>
      <c r="M50" s="121"/>
      <c r="N50" s="122"/>
      <c r="O50" s="122"/>
      <c r="P50" s="122"/>
      <c r="Q50" s="12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64" s="66" customFormat="1" ht="38.25" thickBot="1" x14ac:dyDescent="0.35">
      <c r="A51" s="151"/>
      <c r="B51" s="142" t="s">
        <v>225</v>
      </c>
      <c r="C51" s="80">
        <v>103</v>
      </c>
      <c r="D51" s="80">
        <v>180</v>
      </c>
      <c r="E51" s="143" t="s">
        <v>196</v>
      </c>
      <c r="F51" s="97">
        <f t="shared" si="0"/>
        <v>0</v>
      </c>
      <c r="G51" s="97">
        <f t="shared" si="1"/>
        <v>0</v>
      </c>
      <c r="H51" s="262">
        <f>H52+H53+H54+H55+H60+H61+H63+H68+H70+H69+H74</f>
        <v>0</v>
      </c>
      <c r="I51" s="84"/>
      <c r="J51" s="84"/>
      <c r="K51" s="83"/>
      <c r="L51" s="298">
        <f>L52+L53+L54+L55+L60+L61+L63+L68+L69+L70+L74</f>
        <v>0</v>
      </c>
      <c r="M51" s="152"/>
      <c r="N51" s="153"/>
      <c r="O51" s="153"/>
      <c r="P51" s="153"/>
      <c r="Q51" s="154"/>
    </row>
    <row r="52" spans="1:64" s="133" customFormat="1" ht="75" x14ac:dyDescent="0.3">
      <c r="A52" s="155"/>
      <c r="B52" s="331" t="s">
        <v>384</v>
      </c>
      <c r="C52" s="324">
        <v>103</v>
      </c>
      <c r="D52" s="324">
        <v>180</v>
      </c>
      <c r="E52" s="156" t="s">
        <v>226</v>
      </c>
      <c r="F52" s="97">
        <f t="shared" si="0"/>
        <v>0</v>
      </c>
      <c r="G52" s="97">
        <f t="shared" si="1"/>
        <v>0</v>
      </c>
      <c r="H52" s="265"/>
      <c r="I52" s="98"/>
      <c r="J52" s="98"/>
      <c r="K52" s="310"/>
      <c r="L52" s="301">
        <f>L181</f>
        <v>0</v>
      </c>
      <c r="M52" s="157"/>
      <c r="N52" s="158"/>
      <c r="O52" s="158"/>
      <c r="P52" s="158"/>
      <c r="Q52" s="158"/>
    </row>
    <row r="53" spans="1:64" s="133" customFormat="1" ht="20.100000000000001" customHeight="1" x14ac:dyDescent="0.3">
      <c r="A53" s="159"/>
      <c r="B53" s="358" t="s">
        <v>385</v>
      </c>
      <c r="C53" s="320">
        <v>103</v>
      </c>
      <c r="D53" s="320">
        <v>180</v>
      </c>
      <c r="E53" s="112" t="s">
        <v>227</v>
      </c>
      <c r="F53" s="97">
        <f t="shared" si="0"/>
        <v>0</v>
      </c>
      <c r="G53" s="97">
        <f t="shared" si="1"/>
        <v>0</v>
      </c>
      <c r="H53" s="267"/>
      <c r="I53" s="161"/>
      <c r="J53" s="161"/>
      <c r="K53" s="311"/>
      <c r="L53" s="289">
        <f>L175</f>
        <v>0</v>
      </c>
      <c r="M53" s="162"/>
      <c r="N53" s="163"/>
      <c r="O53" s="163"/>
      <c r="P53" s="163"/>
      <c r="Q53" s="163"/>
    </row>
    <row r="54" spans="1:64" s="103" customFormat="1" ht="18.75" x14ac:dyDescent="0.3">
      <c r="A54" s="320"/>
      <c r="B54" s="359"/>
      <c r="C54" s="320">
        <v>103</v>
      </c>
      <c r="D54" s="320">
        <v>180</v>
      </c>
      <c r="E54" s="112" t="s">
        <v>228</v>
      </c>
      <c r="F54" s="97">
        <f t="shared" si="0"/>
        <v>0</v>
      </c>
      <c r="G54" s="97">
        <f t="shared" si="1"/>
        <v>0</v>
      </c>
      <c r="H54" s="267"/>
      <c r="I54" s="107"/>
      <c r="J54" s="107"/>
      <c r="K54" s="178"/>
      <c r="L54" s="289">
        <f>L176</f>
        <v>0</v>
      </c>
      <c r="M54" s="109"/>
      <c r="N54" s="110"/>
      <c r="O54" s="110"/>
      <c r="P54" s="110"/>
      <c r="Q54" s="110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</row>
    <row r="55" spans="1:64" s="103" customFormat="1" ht="18.75" x14ac:dyDescent="0.3">
      <c r="A55" s="353"/>
      <c r="B55" s="359"/>
      <c r="C55" s="353">
        <v>103</v>
      </c>
      <c r="D55" s="320">
        <v>180</v>
      </c>
      <c r="E55" s="112" t="s">
        <v>227</v>
      </c>
      <c r="F55" s="97">
        <f t="shared" si="0"/>
        <v>0</v>
      </c>
      <c r="G55" s="97">
        <f t="shared" si="1"/>
        <v>0</v>
      </c>
      <c r="H55" s="269"/>
      <c r="I55" s="108"/>
      <c r="J55" s="108"/>
      <c r="K55" s="179"/>
      <c r="L55" s="289">
        <f>L177</f>
        <v>0</v>
      </c>
      <c r="M55" s="165"/>
      <c r="N55" s="166"/>
      <c r="O55" s="166"/>
      <c r="P55" s="166"/>
      <c r="Q55" s="166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</row>
    <row r="56" spans="1:64" s="103" customFormat="1" ht="18.75" hidden="1" customHeight="1" x14ac:dyDescent="0.3">
      <c r="A56" s="353"/>
      <c r="B56" s="359"/>
      <c r="C56" s="353"/>
      <c r="D56" s="320">
        <v>180</v>
      </c>
      <c r="E56" s="112" t="s">
        <v>229</v>
      </c>
      <c r="F56" s="97">
        <f t="shared" si="0"/>
        <v>0</v>
      </c>
      <c r="G56" s="97">
        <f t="shared" si="1"/>
        <v>0</v>
      </c>
      <c r="H56" s="269"/>
      <c r="I56" s="108"/>
      <c r="J56" s="108"/>
      <c r="K56" s="179"/>
      <c r="L56" s="289"/>
      <c r="M56" s="109"/>
      <c r="N56" s="110"/>
      <c r="O56" s="110"/>
      <c r="P56" s="110"/>
      <c r="Q56" s="110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</row>
    <row r="57" spans="1:64" s="103" customFormat="1" ht="18.75" hidden="1" customHeight="1" x14ac:dyDescent="0.3">
      <c r="A57" s="320"/>
      <c r="B57" s="359"/>
      <c r="C57" s="320"/>
      <c r="D57" s="320">
        <v>180</v>
      </c>
      <c r="E57" s="112" t="s">
        <v>229</v>
      </c>
      <c r="F57" s="97">
        <f t="shared" si="0"/>
        <v>0</v>
      </c>
      <c r="G57" s="97">
        <f t="shared" si="1"/>
        <v>0</v>
      </c>
      <c r="H57" s="267"/>
      <c r="I57" s="107"/>
      <c r="J57" s="107"/>
      <c r="K57" s="178"/>
      <c r="L57" s="289"/>
      <c r="M57" s="109"/>
      <c r="N57" s="110"/>
      <c r="O57" s="110"/>
      <c r="P57" s="110"/>
      <c r="Q57" s="110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</row>
    <row r="58" spans="1:64" s="103" customFormat="1" ht="18.75" hidden="1" customHeight="1" x14ac:dyDescent="0.3">
      <c r="A58" s="320"/>
      <c r="B58" s="359"/>
      <c r="C58" s="320"/>
      <c r="D58" s="320">
        <v>180</v>
      </c>
      <c r="E58" s="112" t="s">
        <v>229</v>
      </c>
      <c r="F58" s="97">
        <f t="shared" si="0"/>
        <v>0</v>
      </c>
      <c r="G58" s="97">
        <f t="shared" si="1"/>
        <v>0</v>
      </c>
      <c r="H58" s="267"/>
      <c r="I58" s="107"/>
      <c r="J58" s="107"/>
      <c r="K58" s="178"/>
      <c r="L58" s="288"/>
      <c r="M58" s="168"/>
      <c r="N58" s="113"/>
      <c r="O58" s="110"/>
      <c r="P58" s="110"/>
      <c r="Q58" s="110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</row>
    <row r="59" spans="1:64" s="103" customFormat="1" ht="18.75" hidden="1" customHeight="1" x14ac:dyDescent="0.3">
      <c r="A59" s="320"/>
      <c r="B59" s="359"/>
      <c r="C59" s="320"/>
      <c r="D59" s="320">
        <v>180</v>
      </c>
      <c r="E59" s="112" t="s">
        <v>229</v>
      </c>
      <c r="F59" s="97">
        <f t="shared" si="0"/>
        <v>0</v>
      </c>
      <c r="G59" s="97">
        <f t="shared" si="1"/>
        <v>0</v>
      </c>
      <c r="H59" s="267"/>
      <c r="I59" s="107"/>
      <c r="J59" s="107"/>
      <c r="K59" s="178"/>
      <c r="L59" s="288"/>
      <c r="M59" s="168"/>
      <c r="N59" s="113"/>
      <c r="O59" s="110"/>
      <c r="P59" s="110"/>
      <c r="Q59" s="110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</row>
    <row r="60" spans="1:64" s="103" customFormat="1" ht="21" customHeight="1" x14ac:dyDescent="0.3">
      <c r="A60" s="320"/>
      <c r="B60" s="359"/>
      <c r="C60" s="320">
        <v>103</v>
      </c>
      <c r="D60" s="320">
        <v>180</v>
      </c>
      <c r="E60" s="112" t="s">
        <v>228</v>
      </c>
      <c r="F60" s="97">
        <f t="shared" si="0"/>
        <v>0</v>
      </c>
      <c r="G60" s="97">
        <f t="shared" si="1"/>
        <v>0</v>
      </c>
      <c r="H60" s="267"/>
      <c r="I60" s="107"/>
      <c r="J60" s="107"/>
      <c r="K60" s="178"/>
      <c r="L60" s="288">
        <f>L182</f>
        <v>0</v>
      </c>
      <c r="M60" s="168"/>
      <c r="N60" s="113"/>
      <c r="O60" s="110"/>
      <c r="P60" s="110"/>
      <c r="Q60" s="110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</row>
    <row r="61" spans="1:64" s="103" customFormat="1" ht="18.75" customHeight="1" x14ac:dyDescent="0.3">
      <c r="A61" s="320"/>
      <c r="B61" s="359"/>
      <c r="C61" s="320">
        <v>103</v>
      </c>
      <c r="D61" s="320">
        <v>180</v>
      </c>
      <c r="E61" s="112" t="s">
        <v>228</v>
      </c>
      <c r="F61" s="97">
        <f t="shared" si="0"/>
        <v>0</v>
      </c>
      <c r="G61" s="97">
        <f t="shared" si="1"/>
        <v>0</v>
      </c>
      <c r="H61" s="267"/>
      <c r="I61" s="107"/>
      <c r="J61" s="107"/>
      <c r="K61" s="178"/>
      <c r="L61" s="288">
        <f>L178</f>
        <v>0</v>
      </c>
      <c r="M61" s="168"/>
      <c r="N61" s="113"/>
      <c r="O61" s="110"/>
      <c r="P61" s="110"/>
      <c r="Q61" s="110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</row>
    <row r="62" spans="1:64" s="103" customFormat="1" ht="18.75" hidden="1" customHeight="1" x14ac:dyDescent="0.3">
      <c r="A62" s="320"/>
      <c r="B62" s="359"/>
      <c r="C62" s="320"/>
      <c r="D62" s="320">
        <v>180</v>
      </c>
      <c r="E62" s="112" t="s">
        <v>229</v>
      </c>
      <c r="F62" s="97">
        <f t="shared" si="0"/>
        <v>0</v>
      </c>
      <c r="G62" s="97">
        <f t="shared" si="1"/>
        <v>0</v>
      </c>
      <c r="H62" s="267"/>
      <c r="I62" s="107"/>
      <c r="J62" s="107"/>
      <c r="K62" s="178"/>
      <c r="L62" s="288"/>
      <c r="M62" s="168"/>
      <c r="N62" s="113"/>
      <c r="O62" s="110"/>
      <c r="P62" s="110"/>
      <c r="Q62" s="110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</row>
    <row r="63" spans="1:64" s="103" customFormat="1" ht="18.75" x14ac:dyDescent="0.3">
      <c r="A63" s="320"/>
      <c r="B63" s="359"/>
      <c r="C63" s="320">
        <v>103</v>
      </c>
      <c r="D63" s="320">
        <v>180</v>
      </c>
      <c r="E63" s="112" t="s">
        <v>228</v>
      </c>
      <c r="F63" s="97">
        <f t="shared" si="0"/>
        <v>0</v>
      </c>
      <c r="G63" s="97">
        <f t="shared" si="1"/>
        <v>0</v>
      </c>
      <c r="H63" s="267"/>
      <c r="I63" s="107"/>
      <c r="J63" s="107"/>
      <c r="K63" s="178"/>
      <c r="L63" s="288">
        <f>L179</f>
        <v>0</v>
      </c>
      <c r="M63" s="168"/>
      <c r="N63" s="113"/>
      <c r="O63" s="110"/>
      <c r="P63" s="110"/>
      <c r="Q63" s="110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</row>
    <row r="64" spans="1:64" s="103" customFormat="1" ht="18.75" hidden="1" customHeight="1" x14ac:dyDescent="0.3">
      <c r="A64" s="320"/>
      <c r="B64" s="359"/>
      <c r="C64" s="320"/>
      <c r="D64" s="320">
        <v>180</v>
      </c>
      <c r="E64" s="112" t="s">
        <v>229</v>
      </c>
      <c r="F64" s="97">
        <f t="shared" si="0"/>
        <v>0</v>
      </c>
      <c r="G64" s="97">
        <f t="shared" si="1"/>
        <v>0</v>
      </c>
      <c r="H64" s="267"/>
      <c r="I64" s="107"/>
      <c r="J64" s="107"/>
      <c r="K64" s="178"/>
      <c r="L64" s="288"/>
      <c r="M64" s="168"/>
      <c r="N64" s="113"/>
      <c r="O64" s="110"/>
      <c r="P64" s="110"/>
      <c r="Q64" s="110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</row>
    <row r="65" spans="1:64" s="103" customFormat="1" ht="18.75" hidden="1" customHeight="1" x14ac:dyDescent="0.3">
      <c r="A65" s="320"/>
      <c r="B65" s="359"/>
      <c r="C65" s="320"/>
      <c r="D65" s="320">
        <v>180</v>
      </c>
      <c r="E65" s="112" t="s">
        <v>229</v>
      </c>
      <c r="F65" s="97">
        <f t="shared" si="0"/>
        <v>0</v>
      </c>
      <c r="G65" s="97">
        <f t="shared" si="1"/>
        <v>0</v>
      </c>
      <c r="H65" s="267"/>
      <c r="I65" s="107"/>
      <c r="J65" s="107"/>
      <c r="K65" s="178"/>
      <c r="L65" s="288"/>
      <c r="M65" s="168"/>
      <c r="N65" s="113"/>
      <c r="O65" s="110"/>
      <c r="P65" s="110"/>
      <c r="Q65" s="110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</row>
    <row r="66" spans="1:64" s="103" customFormat="1" ht="18.75" hidden="1" customHeight="1" x14ac:dyDescent="0.3">
      <c r="A66" s="320"/>
      <c r="B66" s="359"/>
      <c r="C66" s="320"/>
      <c r="D66" s="320">
        <v>180</v>
      </c>
      <c r="E66" s="112" t="s">
        <v>229</v>
      </c>
      <c r="F66" s="97">
        <f t="shared" si="0"/>
        <v>0</v>
      </c>
      <c r="G66" s="97">
        <f t="shared" si="1"/>
        <v>0</v>
      </c>
      <c r="H66" s="267"/>
      <c r="I66" s="107"/>
      <c r="J66" s="107"/>
      <c r="K66" s="178"/>
      <c r="L66" s="288"/>
      <c r="M66" s="168"/>
      <c r="N66" s="113"/>
      <c r="O66" s="110"/>
      <c r="P66" s="110"/>
      <c r="Q66" s="110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</row>
    <row r="67" spans="1:64" s="103" customFormat="1" ht="18.75" hidden="1" customHeight="1" x14ac:dyDescent="0.3">
      <c r="A67" s="320"/>
      <c r="B67" s="359"/>
      <c r="C67" s="320"/>
      <c r="D67" s="320">
        <v>180</v>
      </c>
      <c r="E67" s="112" t="s">
        <v>229</v>
      </c>
      <c r="F67" s="97">
        <f t="shared" si="0"/>
        <v>0</v>
      </c>
      <c r="G67" s="97">
        <f t="shared" si="1"/>
        <v>0</v>
      </c>
      <c r="H67" s="267"/>
      <c r="I67" s="107"/>
      <c r="J67" s="107"/>
      <c r="K67" s="178"/>
      <c r="L67" s="288"/>
      <c r="M67" s="168"/>
      <c r="N67" s="113"/>
      <c r="O67" s="110"/>
      <c r="P67" s="110"/>
      <c r="Q67" s="110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</row>
    <row r="68" spans="1:64" s="103" customFormat="1" ht="18.75" x14ac:dyDescent="0.3">
      <c r="A68" s="320"/>
      <c r="B68" s="360"/>
      <c r="C68" s="320">
        <v>103</v>
      </c>
      <c r="D68" s="320">
        <v>180</v>
      </c>
      <c r="E68" s="112" t="s">
        <v>228</v>
      </c>
      <c r="F68" s="97">
        <f t="shared" si="0"/>
        <v>0</v>
      </c>
      <c r="G68" s="97">
        <f t="shared" si="1"/>
        <v>0</v>
      </c>
      <c r="H68" s="267"/>
      <c r="I68" s="107"/>
      <c r="J68" s="107"/>
      <c r="K68" s="178"/>
      <c r="L68" s="288">
        <f>L187</f>
        <v>0</v>
      </c>
      <c r="M68" s="168"/>
      <c r="N68" s="113"/>
      <c r="O68" s="110"/>
      <c r="P68" s="110"/>
      <c r="Q68" s="110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</row>
    <row r="69" spans="1:64" s="103" customFormat="1" ht="24.75" customHeight="1" x14ac:dyDescent="0.3">
      <c r="A69" s="320"/>
      <c r="B69" s="358" t="s">
        <v>386</v>
      </c>
      <c r="C69" s="320">
        <v>103</v>
      </c>
      <c r="D69" s="320">
        <v>180</v>
      </c>
      <c r="E69" s="112" t="s">
        <v>230</v>
      </c>
      <c r="F69" s="97">
        <f t="shared" si="0"/>
        <v>0</v>
      </c>
      <c r="G69" s="97">
        <f t="shared" si="1"/>
        <v>0</v>
      </c>
      <c r="H69" s="267"/>
      <c r="I69" s="107"/>
      <c r="J69" s="107"/>
      <c r="K69" s="178"/>
      <c r="L69" s="288">
        <f>L180</f>
        <v>0</v>
      </c>
      <c r="M69" s="168"/>
      <c r="N69" s="113"/>
      <c r="O69" s="110"/>
      <c r="P69" s="110"/>
      <c r="Q69" s="110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</row>
    <row r="70" spans="1:64" s="103" customFormat="1" ht="28.5" customHeight="1" x14ac:dyDescent="0.3">
      <c r="A70" s="320"/>
      <c r="B70" s="359"/>
      <c r="C70" s="320">
        <v>103</v>
      </c>
      <c r="D70" s="320">
        <v>180</v>
      </c>
      <c r="E70" s="112" t="s">
        <v>231</v>
      </c>
      <c r="F70" s="97">
        <f t="shared" si="0"/>
        <v>0</v>
      </c>
      <c r="G70" s="97">
        <f t="shared" si="1"/>
        <v>0</v>
      </c>
      <c r="H70" s="270"/>
      <c r="I70" s="161"/>
      <c r="J70" s="161"/>
      <c r="K70" s="311"/>
      <c r="L70" s="288">
        <f>L183</f>
        <v>0</v>
      </c>
      <c r="M70" s="173"/>
      <c r="N70" s="110"/>
      <c r="O70" s="110"/>
      <c r="P70" s="110"/>
      <c r="Q70" s="110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</row>
    <row r="71" spans="1:64" s="103" customFormat="1" ht="18.75" hidden="1" customHeight="1" x14ac:dyDescent="0.3">
      <c r="A71" s="320"/>
      <c r="B71" s="359"/>
      <c r="C71" s="320"/>
      <c r="D71" s="320">
        <v>180</v>
      </c>
      <c r="E71" s="112" t="s">
        <v>229</v>
      </c>
      <c r="F71" s="97">
        <f t="shared" si="0"/>
        <v>0</v>
      </c>
      <c r="G71" s="97">
        <f t="shared" si="1"/>
        <v>0</v>
      </c>
      <c r="H71" s="267"/>
      <c r="I71" s="107"/>
      <c r="J71" s="107"/>
      <c r="K71" s="178"/>
      <c r="L71" s="289"/>
      <c r="M71" s="109"/>
      <c r="N71" s="110"/>
      <c r="O71" s="110"/>
      <c r="P71" s="110"/>
      <c r="Q71" s="110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</row>
    <row r="72" spans="1:64" s="103" customFormat="1" ht="18.75" hidden="1" customHeight="1" x14ac:dyDescent="0.3">
      <c r="A72" s="320"/>
      <c r="B72" s="359"/>
      <c r="C72" s="320"/>
      <c r="D72" s="320">
        <v>180</v>
      </c>
      <c r="E72" s="112" t="s">
        <v>229</v>
      </c>
      <c r="F72" s="97">
        <f t="shared" si="0"/>
        <v>0</v>
      </c>
      <c r="G72" s="97">
        <f t="shared" si="1"/>
        <v>0</v>
      </c>
      <c r="H72" s="267"/>
      <c r="I72" s="107"/>
      <c r="J72" s="107"/>
      <c r="K72" s="178"/>
      <c r="L72" s="288"/>
      <c r="M72" s="168"/>
      <c r="N72" s="110"/>
      <c r="O72" s="110"/>
      <c r="P72" s="110"/>
      <c r="Q72" s="110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</row>
    <row r="73" spans="1:64" s="103" customFormat="1" ht="18.75" hidden="1" customHeight="1" x14ac:dyDescent="0.3">
      <c r="A73" s="320"/>
      <c r="B73" s="359"/>
      <c r="C73" s="320"/>
      <c r="D73" s="320">
        <v>180</v>
      </c>
      <c r="E73" s="112" t="s">
        <v>229</v>
      </c>
      <c r="F73" s="97">
        <f t="shared" si="0"/>
        <v>0</v>
      </c>
      <c r="G73" s="97">
        <f t="shared" si="1"/>
        <v>0</v>
      </c>
      <c r="H73" s="267"/>
      <c r="I73" s="107"/>
      <c r="J73" s="107"/>
      <c r="K73" s="178"/>
      <c r="L73" s="289"/>
      <c r="M73" s="109"/>
      <c r="N73" s="110"/>
      <c r="O73" s="110"/>
      <c r="P73" s="110"/>
      <c r="Q73" s="110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</row>
    <row r="74" spans="1:64" s="103" customFormat="1" ht="25.5" customHeight="1" thickBot="1" x14ac:dyDescent="0.35">
      <c r="A74" s="320"/>
      <c r="B74" s="360"/>
      <c r="C74" s="320">
        <v>103</v>
      </c>
      <c r="D74" s="320">
        <v>180</v>
      </c>
      <c r="E74" s="112" t="s">
        <v>230</v>
      </c>
      <c r="F74" s="97">
        <f t="shared" si="0"/>
        <v>0</v>
      </c>
      <c r="G74" s="97">
        <f t="shared" si="1"/>
        <v>0</v>
      </c>
      <c r="H74" s="267"/>
      <c r="I74" s="107"/>
      <c r="J74" s="107"/>
      <c r="K74" s="178"/>
      <c r="L74" s="288">
        <f>L174</f>
        <v>0</v>
      </c>
      <c r="M74" s="168"/>
      <c r="N74" s="110"/>
      <c r="O74" s="110"/>
      <c r="P74" s="110"/>
      <c r="Q74" s="110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</row>
    <row r="75" spans="1:64" ht="19.5" hidden="1" customHeight="1" thickBot="1" x14ac:dyDescent="0.35">
      <c r="A75" s="323"/>
      <c r="B75" s="174"/>
      <c r="C75" s="323"/>
      <c r="D75" s="323"/>
      <c r="E75" s="175"/>
      <c r="F75" s="97">
        <f t="shared" si="0"/>
        <v>0</v>
      </c>
      <c r="G75" s="97">
        <f t="shared" si="1"/>
        <v>0</v>
      </c>
      <c r="H75" s="267"/>
      <c r="I75" s="178"/>
      <c r="J75" s="178"/>
      <c r="K75" s="178"/>
      <c r="L75" s="289"/>
      <c r="M75" s="180"/>
      <c r="N75" s="181"/>
      <c r="O75" s="181"/>
      <c r="P75" s="181"/>
      <c r="Q75" s="181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9.5" hidden="1" customHeight="1" thickBot="1" x14ac:dyDescent="0.35">
      <c r="A76" s="323"/>
      <c r="B76" s="174"/>
      <c r="C76" s="323"/>
      <c r="D76" s="323"/>
      <c r="E76" s="175"/>
      <c r="F76" s="97">
        <f t="shared" ref="F76:F110" si="2">G76+L76</f>
        <v>0</v>
      </c>
      <c r="G76" s="97">
        <f t="shared" ref="G76:G110" si="3">H76+I76+J76+K76</f>
        <v>0</v>
      </c>
      <c r="H76" s="267"/>
      <c r="I76" s="178"/>
      <c r="J76" s="178"/>
      <c r="K76" s="178"/>
      <c r="L76" s="289"/>
      <c r="M76" s="180"/>
      <c r="N76" s="181"/>
      <c r="O76" s="181"/>
      <c r="P76" s="181"/>
      <c r="Q76" s="181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19.5" hidden="1" customHeight="1" thickBot="1" x14ac:dyDescent="0.35">
      <c r="A77" s="352"/>
      <c r="B77" s="174"/>
      <c r="C77" s="323"/>
      <c r="D77" s="323"/>
      <c r="E77" s="175"/>
      <c r="F77" s="97">
        <f t="shared" si="2"/>
        <v>0</v>
      </c>
      <c r="G77" s="97">
        <f t="shared" si="3"/>
        <v>0</v>
      </c>
      <c r="H77" s="267"/>
      <c r="I77" s="178"/>
      <c r="J77" s="178"/>
      <c r="K77" s="178"/>
      <c r="L77" s="289"/>
      <c r="M77" s="180"/>
      <c r="N77" s="181"/>
      <c r="O77" s="181"/>
      <c r="P77" s="181"/>
      <c r="Q77" s="181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ht="19.5" hidden="1" customHeight="1" thickBot="1" x14ac:dyDescent="0.35">
      <c r="A78" s="352"/>
      <c r="B78" s="174"/>
      <c r="C78" s="323"/>
      <c r="D78" s="323"/>
      <c r="E78" s="175"/>
      <c r="F78" s="97">
        <f t="shared" si="2"/>
        <v>0</v>
      </c>
      <c r="G78" s="97">
        <f t="shared" si="3"/>
        <v>0</v>
      </c>
      <c r="H78" s="267"/>
      <c r="I78" s="178"/>
      <c r="J78" s="178"/>
      <c r="K78" s="178"/>
      <c r="L78" s="289"/>
      <c r="M78" s="180"/>
      <c r="N78" s="181"/>
      <c r="O78" s="181"/>
      <c r="P78" s="181"/>
      <c r="Q78" s="181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19.5" hidden="1" customHeight="1" thickBot="1" x14ac:dyDescent="0.35">
      <c r="A79" s="323"/>
      <c r="B79" s="174"/>
      <c r="C79" s="323"/>
      <c r="D79" s="323"/>
      <c r="E79" s="175"/>
      <c r="F79" s="97">
        <f t="shared" si="2"/>
        <v>0</v>
      </c>
      <c r="G79" s="97">
        <f t="shared" si="3"/>
        <v>0</v>
      </c>
      <c r="H79" s="267"/>
      <c r="I79" s="178"/>
      <c r="J79" s="178"/>
      <c r="K79" s="178"/>
      <c r="L79" s="289"/>
      <c r="M79" s="180"/>
      <c r="N79" s="181"/>
      <c r="O79" s="181"/>
      <c r="P79" s="181"/>
      <c r="Q79" s="181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19.5" hidden="1" customHeight="1" thickBot="1" x14ac:dyDescent="0.35">
      <c r="A80" s="52"/>
      <c r="B80" s="53"/>
      <c r="C80" s="52"/>
      <c r="D80" s="52"/>
      <c r="E80" s="54"/>
      <c r="F80" s="97">
        <f t="shared" si="2"/>
        <v>0</v>
      </c>
      <c r="G80" s="97">
        <f t="shared" si="3"/>
        <v>0</v>
      </c>
      <c r="H80" s="268"/>
      <c r="I80" s="183"/>
      <c r="J80" s="183"/>
      <c r="K80" s="183"/>
      <c r="L80" s="299"/>
      <c r="M80" s="57"/>
      <c r="N80" s="185"/>
      <c r="O80" s="185"/>
      <c r="P80" s="185"/>
      <c r="Q80" s="185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ht="38.25" thickBot="1" x14ac:dyDescent="0.35">
      <c r="A81" s="78"/>
      <c r="B81" s="79" t="s">
        <v>232</v>
      </c>
      <c r="C81" s="80">
        <v>102</v>
      </c>
      <c r="D81" s="80">
        <v>180</v>
      </c>
      <c r="E81" s="81" t="s">
        <v>196</v>
      </c>
      <c r="F81" s="97">
        <f t="shared" si="2"/>
        <v>1589</v>
      </c>
      <c r="G81" s="97">
        <f t="shared" si="3"/>
        <v>0</v>
      </c>
      <c r="H81" s="262">
        <f>H82+H89</f>
        <v>0</v>
      </c>
      <c r="I81" s="84"/>
      <c r="J81" s="84"/>
      <c r="K81" s="84"/>
      <c r="L81" s="298">
        <f>L82+L83+L84+L85+L86+L87+L89+L90+L91+L88</f>
        <v>1589</v>
      </c>
      <c r="M81" s="145"/>
      <c r="N81" s="146"/>
      <c r="O81" s="146"/>
      <c r="P81" s="146"/>
      <c r="Q81" s="147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s="103" customFormat="1" ht="27" customHeight="1" x14ac:dyDescent="0.3">
      <c r="A82" s="366"/>
      <c r="B82" s="371" t="s">
        <v>387</v>
      </c>
      <c r="C82" s="324">
        <v>102</v>
      </c>
      <c r="D82" s="324">
        <v>180</v>
      </c>
      <c r="E82" s="186" t="s">
        <v>233</v>
      </c>
      <c r="F82" s="97">
        <f t="shared" si="2"/>
        <v>91</v>
      </c>
      <c r="G82" s="97">
        <f t="shared" si="3"/>
        <v>0</v>
      </c>
      <c r="H82" s="265"/>
      <c r="I82" s="98"/>
      <c r="J82" s="98"/>
      <c r="K82" s="92"/>
      <c r="L82" s="301">
        <f>L191</f>
        <v>91</v>
      </c>
      <c r="M82" s="100"/>
      <c r="N82" s="101"/>
      <c r="O82" s="101"/>
      <c r="P82" s="101"/>
      <c r="Q82" s="101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</row>
    <row r="83" spans="1:64" s="103" customFormat="1" ht="27.75" customHeight="1" x14ac:dyDescent="0.3">
      <c r="A83" s="353"/>
      <c r="B83" s="372"/>
      <c r="C83" s="320">
        <v>102</v>
      </c>
      <c r="D83" s="320">
        <v>180</v>
      </c>
      <c r="E83" s="187" t="s">
        <v>234</v>
      </c>
      <c r="F83" s="97">
        <f t="shared" si="2"/>
        <v>162</v>
      </c>
      <c r="G83" s="97">
        <f t="shared" si="3"/>
        <v>0</v>
      </c>
      <c r="H83" s="267"/>
      <c r="I83" s="107"/>
      <c r="J83" s="107"/>
      <c r="K83" s="178"/>
      <c r="L83" s="289">
        <f>L195</f>
        <v>162</v>
      </c>
      <c r="M83" s="109"/>
      <c r="N83" s="110"/>
      <c r="O83" s="110"/>
      <c r="P83" s="110"/>
      <c r="Q83" s="110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</row>
    <row r="84" spans="1:64" s="103" customFormat="1" ht="27.75" customHeight="1" x14ac:dyDescent="0.3">
      <c r="A84" s="353"/>
      <c r="B84" s="372"/>
      <c r="C84" s="320">
        <v>102</v>
      </c>
      <c r="D84" s="320">
        <v>180</v>
      </c>
      <c r="E84" s="187" t="s">
        <v>235</v>
      </c>
      <c r="F84" s="97">
        <f t="shared" si="2"/>
        <v>164</v>
      </c>
      <c r="G84" s="97">
        <f t="shared" si="3"/>
        <v>0</v>
      </c>
      <c r="H84" s="267"/>
      <c r="I84" s="107"/>
      <c r="J84" s="107"/>
      <c r="K84" s="178"/>
      <c r="L84" s="289">
        <f>L196</f>
        <v>164</v>
      </c>
      <c r="M84" s="109"/>
      <c r="N84" s="110"/>
      <c r="O84" s="110"/>
      <c r="P84" s="110"/>
      <c r="Q84" s="110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</row>
    <row r="85" spans="1:64" s="103" customFormat="1" ht="27.75" customHeight="1" x14ac:dyDescent="0.3">
      <c r="A85" s="353"/>
      <c r="B85" s="372"/>
      <c r="C85" s="320">
        <v>102</v>
      </c>
      <c r="D85" s="320">
        <v>180</v>
      </c>
      <c r="E85" s="187" t="s">
        <v>236</v>
      </c>
      <c r="F85" s="97">
        <f t="shared" si="2"/>
        <v>0</v>
      </c>
      <c r="G85" s="97">
        <f t="shared" si="3"/>
        <v>0</v>
      </c>
      <c r="H85" s="267"/>
      <c r="I85" s="107"/>
      <c r="J85" s="107"/>
      <c r="K85" s="178"/>
      <c r="L85" s="289">
        <f>L200</f>
        <v>0</v>
      </c>
      <c r="M85" s="109"/>
      <c r="N85" s="110"/>
      <c r="O85" s="110"/>
      <c r="P85" s="110"/>
      <c r="Q85" s="110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</row>
    <row r="86" spans="1:64" s="103" customFormat="1" ht="30" customHeight="1" x14ac:dyDescent="0.3">
      <c r="A86" s="353"/>
      <c r="B86" s="372"/>
      <c r="C86" s="320">
        <v>102</v>
      </c>
      <c r="D86" s="320">
        <v>180</v>
      </c>
      <c r="E86" s="187" t="s">
        <v>237</v>
      </c>
      <c r="F86" s="97">
        <f t="shared" si="2"/>
        <v>1172</v>
      </c>
      <c r="G86" s="97">
        <f t="shared" si="3"/>
        <v>0</v>
      </c>
      <c r="H86" s="267"/>
      <c r="I86" s="107"/>
      <c r="J86" s="107"/>
      <c r="K86" s="178"/>
      <c r="L86" s="289">
        <f>L201</f>
        <v>1172</v>
      </c>
      <c r="M86" s="109"/>
      <c r="N86" s="110"/>
      <c r="O86" s="110"/>
      <c r="P86" s="110"/>
      <c r="Q86" s="110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</row>
    <row r="87" spans="1:64" s="103" customFormat="1" ht="28.5" customHeight="1" x14ac:dyDescent="0.3">
      <c r="A87" s="353"/>
      <c r="B87" s="372"/>
      <c r="C87" s="320">
        <v>102</v>
      </c>
      <c r="D87" s="320">
        <v>180</v>
      </c>
      <c r="E87" s="112" t="s">
        <v>238</v>
      </c>
      <c r="F87" s="97">
        <f t="shared" si="2"/>
        <v>0</v>
      </c>
      <c r="G87" s="97">
        <f t="shared" si="3"/>
        <v>0</v>
      </c>
      <c r="H87" s="267"/>
      <c r="I87" s="107"/>
      <c r="J87" s="107"/>
      <c r="K87" s="178"/>
      <c r="L87" s="289">
        <f>L202</f>
        <v>0</v>
      </c>
      <c r="M87" s="109"/>
      <c r="N87" s="110"/>
      <c r="O87" s="110"/>
      <c r="P87" s="110"/>
      <c r="Q87" s="110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</row>
    <row r="88" spans="1:64" s="103" customFormat="1" ht="28.5" customHeight="1" x14ac:dyDescent="0.3">
      <c r="A88" s="353"/>
      <c r="B88" s="372"/>
      <c r="C88" s="320">
        <v>102</v>
      </c>
      <c r="D88" s="320">
        <v>180</v>
      </c>
      <c r="E88" s="112" t="s">
        <v>239</v>
      </c>
      <c r="F88" s="97">
        <f t="shared" si="2"/>
        <v>0</v>
      </c>
      <c r="G88" s="97">
        <f t="shared" si="3"/>
        <v>0</v>
      </c>
      <c r="H88" s="267"/>
      <c r="I88" s="107"/>
      <c r="J88" s="107"/>
      <c r="K88" s="178"/>
      <c r="L88" s="289">
        <f>L203</f>
        <v>0</v>
      </c>
      <c r="M88" s="109"/>
      <c r="N88" s="110"/>
      <c r="O88" s="110"/>
      <c r="P88" s="110"/>
      <c r="Q88" s="110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</row>
    <row r="89" spans="1:64" s="103" customFormat="1" ht="27.75" customHeight="1" x14ac:dyDescent="0.3">
      <c r="A89" s="353"/>
      <c r="B89" s="372"/>
      <c r="C89" s="320">
        <v>102</v>
      </c>
      <c r="D89" s="320">
        <v>180</v>
      </c>
      <c r="E89" s="187" t="s">
        <v>240</v>
      </c>
      <c r="F89" s="97">
        <f t="shared" si="2"/>
        <v>0</v>
      </c>
      <c r="G89" s="97">
        <f t="shared" si="3"/>
        <v>0</v>
      </c>
      <c r="H89" s="267"/>
      <c r="I89" s="107"/>
      <c r="J89" s="107"/>
      <c r="K89" s="178"/>
      <c r="L89" s="289">
        <f>L192+L197</f>
        <v>0</v>
      </c>
      <c r="M89" s="109"/>
      <c r="N89" s="110"/>
      <c r="O89" s="110"/>
      <c r="P89" s="110"/>
      <c r="Q89" s="110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</row>
    <row r="90" spans="1:64" s="103" customFormat="1" ht="30" customHeight="1" x14ac:dyDescent="0.3">
      <c r="A90" s="353"/>
      <c r="B90" s="372"/>
      <c r="C90" s="320">
        <v>102</v>
      </c>
      <c r="D90" s="320">
        <v>180</v>
      </c>
      <c r="E90" s="187" t="s">
        <v>241</v>
      </c>
      <c r="F90" s="97">
        <f t="shared" si="2"/>
        <v>0</v>
      </c>
      <c r="G90" s="97">
        <f t="shared" si="3"/>
        <v>0</v>
      </c>
      <c r="H90" s="267"/>
      <c r="I90" s="107"/>
      <c r="J90" s="107"/>
      <c r="K90" s="178"/>
      <c r="L90" s="289">
        <f>L193+L198</f>
        <v>0</v>
      </c>
      <c r="M90" s="109"/>
      <c r="N90" s="110"/>
      <c r="O90" s="110"/>
      <c r="P90" s="110"/>
      <c r="Q90" s="110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</row>
    <row r="91" spans="1:64" s="103" customFormat="1" ht="30" customHeight="1" thickBot="1" x14ac:dyDescent="0.35">
      <c r="A91" s="362"/>
      <c r="B91" s="373"/>
      <c r="C91" s="318">
        <v>102</v>
      </c>
      <c r="D91" s="318">
        <v>180</v>
      </c>
      <c r="E91" s="188" t="s">
        <v>242</v>
      </c>
      <c r="F91" s="97">
        <f t="shared" si="2"/>
        <v>0</v>
      </c>
      <c r="G91" s="97">
        <f t="shared" si="3"/>
        <v>0</v>
      </c>
      <c r="H91" s="268"/>
      <c r="I91" s="119"/>
      <c r="J91" s="119"/>
      <c r="K91" s="183"/>
      <c r="L91" s="299">
        <f>L194+L199</f>
        <v>0</v>
      </c>
      <c r="M91" s="121"/>
      <c r="N91" s="122"/>
      <c r="O91" s="122"/>
      <c r="P91" s="122"/>
      <c r="Q91" s="12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</row>
    <row r="92" spans="1:64" ht="57" thickBot="1" x14ac:dyDescent="0.35">
      <c r="A92" s="78"/>
      <c r="B92" s="79" t="s">
        <v>243</v>
      </c>
      <c r="C92" s="80">
        <v>102</v>
      </c>
      <c r="D92" s="80">
        <v>180</v>
      </c>
      <c r="E92" s="143" t="s">
        <v>196</v>
      </c>
      <c r="F92" s="97">
        <f t="shared" si="2"/>
        <v>0</v>
      </c>
      <c r="G92" s="97">
        <f t="shared" si="3"/>
        <v>0</v>
      </c>
      <c r="H92" s="262">
        <f>H93+H94+H96+H95</f>
        <v>0</v>
      </c>
      <c r="I92" s="84"/>
      <c r="J92" s="84"/>
      <c r="K92" s="84"/>
      <c r="L92" s="298">
        <f>L93+L94+L96+L95</f>
        <v>0</v>
      </c>
      <c r="M92" s="145"/>
      <c r="N92" s="146"/>
      <c r="O92" s="146"/>
      <c r="P92" s="146"/>
      <c r="Q92" s="147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s="103" customFormat="1" ht="37.5" customHeight="1" x14ac:dyDescent="0.3">
      <c r="A93" s="366"/>
      <c r="B93" s="360" t="s">
        <v>388</v>
      </c>
      <c r="C93" s="366">
        <v>102</v>
      </c>
      <c r="D93" s="324">
        <v>180</v>
      </c>
      <c r="E93" s="156" t="s">
        <v>244</v>
      </c>
      <c r="F93" s="97">
        <f t="shared" si="2"/>
        <v>0</v>
      </c>
      <c r="G93" s="97">
        <f t="shared" si="3"/>
        <v>0</v>
      </c>
      <c r="H93" s="265"/>
      <c r="I93" s="98"/>
      <c r="J93" s="98"/>
      <c r="K93" s="92"/>
      <c r="L93" s="301">
        <f>L206</f>
        <v>0</v>
      </c>
      <c r="M93" s="100"/>
      <c r="N93" s="101"/>
      <c r="O93" s="101"/>
      <c r="P93" s="101"/>
      <c r="Q93" s="101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</row>
    <row r="94" spans="1:64" s="103" customFormat="1" ht="38.25" customHeight="1" x14ac:dyDescent="0.3">
      <c r="A94" s="353"/>
      <c r="B94" s="367"/>
      <c r="C94" s="353"/>
      <c r="D94" s="320">
        <v>180</v>
      </c>
      <c r="E94" s="112" t="s">
        <v>245</v>
      </c>
      <c r="F94" s="97">
        <f t="shared" si="2"/>
        <v>0</v>
      </c>
      <c r="G94" s="97">
        <f t="shared" si="3"/>
        <v>0</v>
      </c>
      <c r="H94" s="267"/>
      <c r="I94" s="107"/>
      <c r="J94" s="107"/>
      <c r="K94" s="178"/>
      <c r="L94" s="289">
        <f>L209</f>
        <v>0</v>
      </c>
      <c r="M94" s="109"/>
      <c r="N94" s="110"/>
      <c r="O94" s="110"/>
      <c r="P94" s="110"/>
      <c r="Q94" s="110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</row>
    <row r="95" spans="1:64" s="103" customFormat="1" ht="38.25" customHeight="1" x14ac:dyDescent="0.3">
      <c r="A95" s="362"/>
      <c r="B95" s="358"/>
      <c r="C95" s="362"/>
      <c r="D95" s="318">
        <v>180</v>
      </c>
      <c r="E95" s="112" t="s">
        <v>246</v>
      </c>
      <c r="F95" s="97">
        <f t="shared" si="2"/>
        <v>0</v>
      </c>
      <c r="G95" s="97">
        <f t="shared" si="3"/>
        <v>0</v>
      </c>
      <c r="H95" s="268"/>
      <c r="I95" s="119"/>
      <c r="J95" s="119"/>
      <c r="K95" s="183"/>
      <c r="L95" s="299">
        <f>L208</f>
        <v>0</v>
      </c>
      <c r="M95" s="121"/>
      <c r="N95" s="122"/>
      <c r="O95" s="122"/>
      <c r="P95" s="122"/>
      <c r="Q95" s="12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</row>
    <row r="96" spans="1:64" s="103" customFormat="1" ht="38.25" customHeight="1" thickBot="1" x14ac:dyDescent="0.35">
      <c r="A96" s="362"/>
      <c r="B96" s="358"/>
      <c r="C96" s="362"/>
      <c r="D96" s="318">
        <v>180</v>
      </c>
      <c r="E96" s="112" t="s">
        <v>247</v>
      </c>
      <c r="F96" s="97">
        <f t="shared" si="2"/>
        <v>0</v>
      </c>
      <c r="G96" s="97">
        <f t="shared" si="3"/>
        <v>0</v>
      </c>
      <c r="H96" s="268"/>
      <c r="I96" s="119"/>
      <c r="J96" s="119"/>
      <c r="K96" s="183"/>
      <c r="L96" s="299">
        <f>L207</f>
        <v>0</v>
      </c>
      <c r="M96" s="121"/>
      <c r="N96" s="122"/>
      <c r="O96" s="122"/>
      <c r="P96" s="122"/>
      <c r="Q96" s="12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</row>
    <row r="97" spans="1:64" ht="19.5" thickBot="1" x14ac:dyDescent="0.35">
      <c r="A97" s="78"/>
      <c r="B97" s="79" t="s">
        <v>248</v>
      </c>
      <c r="C97" s="80" t="s">
        <v>196</v>
      </c>
      <c r="D97" s="80">
        <v>180</v>
      </c>
      <c r="E97" s="143" t="s">
        <v>196</v>
      </c>
      <c r="F97" s="97">
        <f t="shared" si="2"/>
        <v>5022</v>
      </c>
      <c r="G97" s="97">
        <f t="shared" si="3"/>
        <v>0</v>
      </c>
      <c r="H97" s="262">
        <f>H101</f>
        <v>0</v>
      </c>
      <c r="I97" s="84"/>
      <c r="J97" s="84"/>
      <c r="K97" s="84"/>
      <c r="L97" s="298">
        <f>L102+L103+L104+L105</f>
        <v>5022</v>
      </c>
      <c r="M97" s="145"/>
      <c r="N97" s="146"/>
      <c r="O97" s="146"/>
      <c r="P97" s="146"/>
      <c r="Q97" s="147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8" spans="1:64" ht="18.75" hidden="1" customHeight="1" x14ac:dyDescent="0.3">
      <c r="A98" s="88"/>
      <c r="B98" s="89" t="s">
        <v>249</v>
      </c>
      <c r="C98" s="88">
        <v>104</v>
      </c>
      <c r="D98" s="88">
        <v>180</v>
      </c>
      <c r="E98" s="189" t="s">
        <v>250</v>
      </c>
      <c r="F98" s="97" t="e">
        <f t="shared" si="2"/>
        <v>#REF!</v>
      </c>
      <c r="G98" s="97" t="e">
        <f t="shared" si="3"/>
        <v>#REF!</v>
      </c>
      <c r="H98" s="265"/>
      <c r="I98" s="92"/>
      <c r="J98" s="92"/>
      <c r="K98" s="92" t="e">
        <f>#REF!</f>
        <v>#REF!</v>
      </c>
      <c r="L98" s="301"/>
      <c r="M98" s="94"/>
      <c r="N98" s="95"/>
      <c r="O98" s="95"/>
      <c r="P98" s="95"/>
      <c r="Q98" s="95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64" ht="18.75" hidden="1" customHeight="1" x14ac:dyDescent="0.3">
      <c r="A99" s="323" t="s">
        <v>251</v>
      </c>
      <c r="B99" s="174" t="s">
        <v>252</v>
      </c>
      <c r="C99" s="323">
        <v>96</v>
      </c>
      <c r="D99" s="323">
        <v>620</v>
      </c>
      <c r="E99" s="180"/>
      <c r="F99" s="97">
        <f t="shared" si="2"/>
        <v>0</v>
      </c>
      <c r="G99" s="97">
        <f t="shared" si="3"/>
        <v>0</v>
      </c>
      <c r="H99" s="267"/>
      <c r="I99" s="178"/>
      <c r="J99" s="178"/>
      <c r="K99" s="178"/>
      <c r="L99" s="289"/>
      <c r="M99" s="180"/>
      <c r="N99" s="181"/>
      <c r="O99" s="181"/>
      <c r="P99" s="181"/>
      <c r="Q99" s="181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 ht="37.5" hidden="1" customHeight="1" x14ac:dyDescent="0.3">
      <c r="A100" s="323" t="s">
        <v>253</v>
      </c>
      <c r="B100" s="174" t="s">
        <v>254</v>
      </c>
      <c r="C100" s="323"/>
      <c r="D100" s="323"/>
      <c r="E100" s="175"/>
      <c r="F100" s="97">
        <f t="shared" si="2"/>
        <v>0</v>
      </c>
      <c r="G100" s="97">
        <f t="shared" si="3"/>
        <v>0</v>
      </c>
      <c r="H100" s="267"/>
      <c r="I100" s="178"/>
      <c r="J100" s="178"/>
      <c r="K100" s="178"/>
      <c r="L100" s="289"/>
      <c r="M100" s="180"/>
      <c r="N100" s="181"/>
      <c r="O100" s="181"/>
      <c r="P100" s="181"/>
      <c r="Q100" s="181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 s="103" customFormat="1" ht="81" customHeight="1" x14ac:dyDescent="0.3">
      <c r="A101" s="320"/>
      <c r="B101" s="332" t="s">
        <v>389</v>
      </c>
      <c r="C101" s="320">
        <v>101</v>
      </c>
      <c r="D101" s="320">
        <v>180</v>
      </c>
      <c r="E101" s="112" t="s">
        <v>255</v>
      </c>
      <c r="F101" s="97">
        <f t="shared" si="2"/>
        <v>0</v>
      </c>
      <c r="G101" s="97">
        <f t="shared" si="3"/>
        <v>0</v>
      </c>
      <c r="H101" s="271">
        <f>H225</f>
        <v>0</v>
      </c>
      <c r="I101" s="113"/>
      <c r="J101" s="113"/>
      <c r="K101" s="177"/>
      <c r="L101" s="305"/>
      <c r="M101" s="109"/>
      <c r="N101" s="110"/>
      <c r="O101" s="110"/>
      <c r="P101" s="110"/>
      <c r="Q101" s="110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</row>
    <row r="102" spans="1:64" s="103" customFormat="1" ht="75" x14ac:dyDescent="0.3">
      <c r="A102" s="320"/>
      <c r="B102" s="332" t="s">
        <v>390</v>
      </c>
      <c r="C102" s="320">
        <v>102</v>
      </c>
      <c r="D102" s="320">
        <v>180</v>
      </c>
      <c r="E102" s="112" t="s">
        <v>256</v>
      </c>
      <c r="F102" s="97">
        <f t="shared" si="2"/>
        <v>0</v>
      </c>
      <c r="G102" s="97">
        <f t="shared" si="3"/>
        <v>0</v>
      </c>
      <c r="H102" s="271"/>
      <c r="I102" s="113"/>
      <c r="J102" s="113"/>
      <c r="K102" s="177"/>
      <c r="L102" s="305">
        <f>L218</f>
        <v>0</v>
      </c>
      <c r="M102" s="109"/>
      <c r="N102" s="110"/>
      <c r="O102" s="110"/>
      <c r="P102" s="110"/>
      <c r="Q102" s="110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</row>
    <row r="103" spans="1:64" s="103" customFormat="1" ht="18.75" x14ac:dyDescent="0.3">
      <c r="A103" s="320"/>
      <c r="B103" s="354" t="s">
        <v>391</v>
      </c>
      <c r="C103" s="320">
        <v>102</v>
      </c>
      <c r="D103" s="320">
        <v>180</v>
      </c>
      <c r="E103" s="112" t="s">
        <v>257</v>
      </c>
      <c r="F103" s="97">
        <f t="shared" si="2"/>
        <v>4008</v>
      </c>
      <c r="G103" s="97">
        <f t="shared" si="3"/>
        <v>0</v>
      </c>
      <c r="H103" s="271"/>
      <c r="I103" s="113"/>
      <c r="J103" s="113"/>
      <c r="K103" s="177"/>
      <c r="L103" s="305">
        <f>L212</f>
        <v>4008</v>
      </c>
      <c r="M103" s="109"/>
      <c r="N103" s="110"/>
      <c r="O103" s="110"/>
      <c r="P103" s="110"/>
      <c r="Q103" s="110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</row>
    <row r="104" spans="1:64" s="103" customFormat="1" ht="18.75" x14ac:dyDescent="0.3">
      <c r="A104" s="320"/>
      <c r="B104" s="355"/>
      <c r="C104" s="320">
        <v>102</v>
      </c>
      <c r="D104" s="320">
        <v>180</v>
      </c>
      <c r="E104" s="112" t="s">
        <v>258</v>
      </c>
      <c r="F104" s="97">
        <f t="shared" si="2"/>
        <v>1014</v>
      </c>
      <c r="G104" s="97">
        <f t="shared" si="3"/>
        <v>0</v>
      </c>
      <c r="H104" s="271"/>
      <c r="I104" s="113"/>
      <c r="J104" s="113"/>
      <c r="K104" s="177"/>
      <c r="L104" s="305">
        <f>L213</f>
        <v>1014</v>
      </c>
      <c r="M104" s="109"/>
      <c r="N104" s="110"/>
      <c r="O104" s="110"/>
      <c r="P104" s="110"/>
      <c r="Q104" s="110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</row>
    <row r="105" spans="1:64" s="103" customFormat="1" ht="19.5" thickBot="1" x14ac:dyDescent="0.35">
      <c r="A105" s="318"/>
      <c r="B105" s="357"/>
      <c r="C105" s="318">
        <v>102</v>
      </c>
      <c r="D105" s="318">
        <v>180</v>
      </c>
      <c r="E105" s="190" t="s">
        <v>259</v>
      </c>
      <c r="F105" s="97">
        <f t="shared" si="2"/>
        <v>0</v>
      </c>
      <c r="G105" s="97">
        <f t="shared" si="3"/>
        <v>0</v>
      </c>
      <c r="H105" s="272"/>
      <c r="I105" s="118"/>
      <c r="J105" s="118"/>
      <c r="K105" s="182"/>
      <c r="L105" s="306">
        <f>L214</f>
        <v>0</v>
      </c>
      <c r="M105" s="121"/>
      <c r="N105" s="122"/>
      <c r="O105" s="122"/>
      <c r="P105" s="122"/>
      <c r="Q105" s="12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</row>
    <row r="106" spans="1:64" s="67" customFormat="1" ht="27" customHeight="1" thickBot="1" x14ac:dyDescent="0.35">
      <c r="A106" s="151"/>
      <c r="B106" s="142" t="s">
        <v>260</v>
      </c>
      <c r="C106" s="80" t="s">
        <v>196</v>
      </c>
      <c r="D106" s="80" t="s">
        <v>196</v>
      </c>
      <c r="E106" s="143" t="s">
        <v>196</v>
      </c>
      <c r="F106" s="97">
        <f t="shared" si="2"/>
        <v>2221</v>
      </c>
      <c r="G106" s="97">
        <f t="shared" si="3"/>
        <v>2221</v>
      </c>
      <c r="H106" s="273"/>
      <c r="I106" s="82">
        <f>I107</f>
        <v>1700</v>
      </c>
      <c r="J106" s="82">
        <f>J109</f>
        <v>170</v>
      </c>
      <c r="K106" s="82">
        <f>K108+K110</f>
        <v>351</v>
      </c>
      <c r="L106" s="293"/>
      <c r="M106" s="152"/>
      <c r="N106" s="153"/>
      <c r="O106" s="153"/>
      <c r="P106" s="153"/>
      <c r="Q106" s="154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</row>
    <row r="107" spans="1:64" s="103" customFormat="1" ht="18.75" x14ac:dyDescent="0.3">
      <c r="A107" s="324"/>
      <c r="B107" s="149" t="s">
        <v>261</v>
      </c>
      <c r="C107" s="324">
        <v>104</v>
      </c>
      <c r="D107" s="324">
        <v>130</v>
      </c>
      <c r="E107" s="192" t="s">
        <v>262</v>
      </c>
      <c r="F107" s="97">
        <f t="shared" si="2"/>
        <v>1700</v>
      </c>
      <c r="G107" s="97">
        <f t="shared" si="3"/>
        <v>1700</v>
      </c>
      <c r="H107" s="274"/>
      <c r="I107" s="105">
        <f>I227</f>
        <v>1700</v>
      </c>
      <c r="J107" s="105"/>
      <c r="K107" s="312"/>
      <c r="L107" s="307"/>
      <c r="M107" s="100"/>
      <c r="N107" s="101"/>
      <c r="O107" s="101"/>
      <c r="P107" s="101"/>
      <c r="Q107" s="101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64" s="103" customFormat="1" ht="18.75" x14ac:dyDescent="0.3">
      <c r="A108" s="320"/>
      <c r="B108" s="114" t="s">
        <v>263</v>
      </c>
      <c r="C108" s="320">
        <v>104</v>
      </c>
      <c r="D108" s="320">
        <v>180</v>
      </c>
      <c r="E108" s="112" t="s">
        <v>264</v>
      </c>
      <c r="F108" s="97">
        <f t="shared" si="2"/>
        <v>0</v>
      </c>
      <c r="G108" s="97">
        <f t="shared" si="3"/>
        <v>0</v>
      </c>
      <c r="H108" s="271"/>
      <c r="I108" s="113"/>
      <c r="J108" s="113"/>
      <c r="K108" s="177">
        <f>K245</f>
        <v>0</v>
      </c>
      <c r="L108" s="305"/>
      <c r="M108" s="109"/>
      <c r="N108" s="110"/>
      <c r="O108" s="110"/>
      <c r="P108" s="110"/>
      <c r="Q108" s="110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</row>
    <row r="109" spans="1:64" s="103" customFormat="1" ht="18.75" x14ac:dyDescent="0.3">
      <c r="A109" s="320"/>
      <c r="B109" s="114" t="s">
        <v>265</v>
      </c>
      <c r="C109" s="320">
        <v>104</v>
      </c>
      <c r="D109" s="320">
        <v>120</v>
      </c>
      <c r="E109" s="112" t="s">
        <v>266</v>
      </c>
      <c r="F109" s="97">
        <f t="shared" si="2"/>
        <v>170</v>
      </c>
      <c r="G109" s="97">
        <f t="shared" si="3"/>
        <v>170</v>
      </c>
      <c r="H109" s="271"/>
      <c r="I109" s="113"/>
      <c r="J109" s="113">
        <f>J257</f>
        <v>170</v>
      </c>
      <c r="K109" s="177"/>
      <c r="L109" s="305"/>
      <c r="M109" s="109"/>
      <c r="N109" s="110"/>
      <c r="O109" s="110"/>
      <c r="P109" s="110"/>
      <c r="Q109" s="110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</row>
    <row r="110" spans="1:64" s="103" customFormat="1" ht="19.5" thickBot="1" x14ac:dyDescent="0.35">
      <c r="A110" s="318"/>
      <c r="B110" s="116" t="s">
        <v>267</v>
      </c>
      <c r="C110" s="318">
        <v>104</v>
      </c>
      <c r="D110" s="318">
        <v>180</v>
      </c>
      <c r="E110" s="193" t="s">
        <v>268</v>
      </c>
      <c r="F110" s="97">
        <f t="shared" si="2"/>
        <v>351</v>
      </c>
      <c r="G110" s="97">
        <f t="shared" si="3"/>
        <v>351</v>
      </c>
      <c r="H110" s="272"/>
      <c r="I110" s="118"/>
      <c r="J110" s="118"/>
      <c r="K110" s="182">
        <f>K263</f>
        <v>351</v>
      </c>
      <c r="L110" s="306"/>
      <c r="M110" s="121"/>
      <c r="N110" s="122"/>
      <c r="O110" s="122"/>
      <c r="P110" s="122"/>
      <c r="Q110" s="12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</row>
    <row r="111" spans="1:64" s="103" customFormat="1" ht="28.5" customHeight="1" thickBot="1" x14ac:dyDescent="0.35">
      <c r="A111" s="368" t="s">
        <v>269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70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</row>
    <row r="112" spans="1:64" s="103" customFormat="1" ht="44.25" customHeight="1" thickBot="1" x14ac:dyDescent="0.35">
      <c r="A112" s="194"/>
      <c r="B112" s="124" t="s">
        <v>270</v>
      </c>
      <c r="C112" s="195" t="s">
        <v>196</v>
      </c>
      <c r="D112" s="195" t="s">
        <v>196</v>
      </c>
      <c r="E112" s="195" t="s">
        <v>196</v>
      </c>
      <c r="F112" s="97">
        <f t="shared" ref="F112:F175" si="4">G112+L112</f>
        <v>18</v>
      </c>
      <c r="G112" s="97">
        <f t="shared" ref="G112:G175" si="5">H112+I112+J112+K112</f>
        <v>0</v>
      </c>
      <c r="H112" s="262">
        <f>H113</f>
        <v>0</v>
      </c>
      <c r="I112" s="195"/>
      <c r="J112" s="195"/>
      <c r="K112" s="313"/>
      <c r="L112" s="287">
        <f>L113</f>
        <v>18</v>
      </c>
      <c r="M112" s="124"/>
      <c r="N112" s="124"/>
      <c r="O112" s="124"/>
      <c r="P112" s="124"/>
      <c r="Q112" s="196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</row>
    <row r="113" spans="1:64" s="103" customFormat="1" ht="82.5" customHeight="1" thickBot="1" x14ac:dyDescent="0.35">
      <c r="A113" s="319"/>
      <c r="B113" s="136" t="s">
        <v>271</v>
      </c>
      <c r="C113" s="319">
        <v>102</v>
      </c>
      <c r="D113" s="319">
        <v>180</v>
      </c>
      <c r="E113" s="197" t="s">
        <v>272</v>
      </c>
      <c r="F113" s="97">
        <f t="shared" si="4"/>
        <v>18</v>
      </c>
      <c r="G113" s="97">
        <f t="shared" si="5"/>
        <v>0</v>
      </c>
      <c r="H113" s="275">
        <f>H275</f>
        <v>0</v>
      </c>
      <c r="I113" s="138"/>
      <c r="J113" s="138"/>
      <c r="K113" s="201"/>
      <c r="L113" s="308">
        <f>L275</f>
        <v>18</v>
      </c>
      <c r="M113" s="140"/>
      <c r="N113" s="141"/>
      <c r="O113" s="141"/>
      <c r="P113" s="141"/>
      <c r="Q113" s="141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</row>
    <row r="114" spans="1:64" s="103" customFormat="1" ht="10.5" hidden="1" customHeight="1" thickBot="1" x14ac:dyDescent="0.35">
      <c r="A114" s="198"/>
      <c r="B114" s="136"/>
      <c r="C114" s="319"/>
      <c r="D114" s="319"/>
      <c r="E114" s="197"/>
      <c r="F114" s="97">
        <f t="shared" si="4"/>
        <v>0</v>
      </c>
      <c r="G114" s="97">
        <f t="shared" si="5"/>
        <v>0</v>
      </c>
      <c r="H114" s="275"/>
      <c r="I114" s="138"/>
      <c r="J114" s="138"/>
      <c r="K114" s="201"/>
      <c r="L114" s="308"/>
      <c r="M114" s="140"/>
      <c r="N114" s="141"/>
      <c r="O114" s="141"/>
      <c r="P114" s="141"/>
      <c r="Q114" s="199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</row>
    <row r="115" spans="1:64" s="67" customFormat="1" ht="45" customHeight="1" thickBot="1" x14ac:dyDescent="0.35">
      <c r="A115" s="58" t="s">
        <v>273</v>
      </c>
      <c r="B115" s="59" t="s">
        <v>274</v>
      </c>
      <c r="C115" s="60">
        <v>200</v>
      </c>
      <c r="D115" s="60" t="s">
        <v>192</v>
      </c>
      <c r="E115" s="61" t="s">
        <v>192</v>
      </c>
      <c r="F115" s="97">
        <f t="shared" si="4"/>
        <v>107025</v>
      </c>
      <c r="G115" s="97">
        <f t="shared" si="5"/>
        <v>12702</v>
      </c>
      <c r="H115" s="273">
        <f>H116+H274</f>
        <v>10481</v>
      </c>
      <c r="I115" s="62">
        <f>I116</f>
        <v>1700</v>
      </c>
      <c r="J115" s="62">
        <f>J116</f>
        <v>170</v>
      </c>
      <c r="K115" s="82">
        <f>K116</f>
        <v>351</v>
      </c>
      <c r="L115" s="291">
        <f>L116+L274</f>
        <v>94323</v>
      </c>
      <c r="M115" s="64"/>
      <c r="N115" s="62"/>
      <c r="O115" s="62"/>
      <c r="P115" s="62"/>
      <c r="Q115" s="65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</row>
    <row r="116" spans="1:64" s="67" customFormat="1" ht="66" customHeight="1" thickBot="1" x14ac:dyDescent="0.35">
      <c r="A116" s="58">
        <v>5</v>
      </c>
      <c r="B116" s="59" t="s">
        <v>275</v>
      </c>
      <c r="C116" s="60">
        <v>200</v>
      </c>
      <c r="D116" s="60" t="s">
        <v>192</v>
      </c>
      <c r="E116" s="61" t="s">
        <v>192</v>
      </c>
      <c r="F116" s="97">
        <f t="shared" si="4"/>
        <v>107007</v>
      </c>
      <c r="G116" s="97">
        <f t="shared" si="5"/>
        <v>12702</v>
      </c>
      <c r="H116" s="273">
        <f>H118+H163+H172+H189+H204+H210+H161</f>
        <v>10481</v>
      </c>
      <c r="I116" s="62">
        <f>I226</f>
        <v>1700</v>
      </c>
      <c r="J116" s="62">
        <f>J226</f>
        <v>170</v>
      </c>
      <c r="K116" s="82">
        <f>K226</f>
        <v>351</v>
      </c>
      <c r="L116" s="291">
        <f>L118+L163+L172+L189+L204+L210+L161</f>
        <v>94305</v>
      </c>
      <c r="M116" s="64"/>
      <c r="N116" s="62"/>
      <c r="O116" s="62"/>
      <c r="P116" s="62"/>
      <c r="Q116" s="65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</row>
    <row r="117" spans="1:64" ht="19.5" thickBot="1" x14ac:dyDescent="0.35">
      <c r="A117" s="69"/>
      <c r="B117" s="69" t="s">
        <v>194</v>
      </c>
      <c r="C117" s="69"/>
      <c r="D117" s="69"/>
      <c r="E117" s="200"/>
      <c r="F117" s="97">
        <f t="shared" si="4"/>
        <v>0</v>
      </c>
      <c r="G117" s="97">
        <f t="shared" si="5"/>
        <v>0</v>
      </c>
      <c r="H117" s="275"/>
      <c r="I117" s="201"/>
      <c r="J117" s="201"/>
      <c r="K117" s="201"/>
      <c r="L117" s="308"/>
      <c r="M117" s="202"/>
      <c r="N117" s="203"/>
      <c r="O117" s="203"/>
      <c r="P117" s="203"/>
      <c r="Q117" s="203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</row>
    <row r="118" spans="1:64" ht="39.75" customHeight="1" thickBot="1" x14ac:dyDescent="0.35">
      <c r="A118" s="204"/>
      <c r="B118" s="205" t="s">
        <v>195</v>
      </c>
      <c r="C118" s="80" t="s">
        <v>196</v>
      </c>
      <c r="D118" s="80" t="s">
        <v>196</v>
      </c>
      <c r="E118" s="80" t="s">
        <v>196</v>
      </c>
      <c r="F118" s="97">
        <f t="shared" si="4"/>
        <v>96864</v>
      </c>
      <c r="G118" s="97">
        <f t="shared" si="5"/>
        <v>10481</v>
      </c>
      <c r="H118" s="273">
        <f>H120+H122+H123+H124+H125+H128+H129+H130+H131+H141+H146+H149+H150+H157+H158+H159+H160+H121+H126+H127+H132+H133+H134+H135+H136+H137+H138+H140+H142+H145+H147+H148+H151+H153+H156</f>
        <v>10481</v>
      </c>
      <c r="I118" s="82"/>
      <c r="J118" s="82"/>
      <c r="K118" s="82"/>
      <c r="L118" s="291">
        <f>L120+L122+L123+L124+L125+L128+L129+L130+L131+L141+L146+L149+L150+L157+L158+L159+L160</f>
        <v>86383</v>
      </c>
      <c r="M118" s="205"/>
      <c r="N118" s="206"/>
      <c r="O118" s="206"/>
      <c r="P118" s="206"/>
      <c r="Q118" s="207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64" ht="18.75" customHeight="1" x14ac:dyDescent="0.3">
      <c r="A119" s="208"/>
      <c r="B119" s="89" t="s">
        <v>194</v>
      </c>
      <c r="C119" s="208"/>
      <c r="D119" s="208"/>
      <c r="E119" s="208"/>
      <c r="F119" s="97">
        <f t="shared" si="4"/>
        <v>0</v>
      </c>
      <c r="G119" s="97">
        <f t="shared" si="5"/>
        <v>0</v>
      </c>
      <c r="H119" s="276"/>
      <c r="I119" s="91"/>
      <c r="J119" s="91"/>
      <c r="K119" s="91"/>
      <c r="L119" s="292"/>
      <c r="M119" s="208"/>
      <c r="N119" s="209"/>
      <c r="O119" s="209"/>
      <c r="P119" s="209"/>
      <c r="Q119" s="209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</row>
    <row r="120" spans="1:64" s="103" customFormat="1" ht="138.75" customHeight="1" x14ac:dyDescent="0.3">
      <c r="A120" s="320"/>
      <c r="B120" s="327" t="s">
        <v>276</v>
      </c>
      <c r="C120" s="320">
        <v>261</v>
      </c>
      <c r="D120" s="320">
        <v>310</v>
      </c>
      <c r="E120" s="112" t="s">
        <v>207</v>
      </c>
      <c r="F120" s="97">
        <f t="shared" si="4"/>
        <v>1514</v>
      </c>
      <c r="G120" s="97">
        <f t="shared" si="5"/>
        <v>0</v>
      </c>
      <c r="H120" s="271"/>
      <c r="I120" s="113"/>
      <c r="J120" s="113"/>
      <c r="K120" s="177"/>
      <c r="L120" s="305">
        <v>1514</v>
      </c>
      <c r="M120" s="109"/>
      <c r="N120" s="110"/>
      <c r="O120" s="110"/>
      <c r="P120" s="110"/>
      <c r="Q120" s="110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</row>
    <row r="121" spans="1:64" s="103" customFormat="1" ht="173.25" customHeight="1" x14ac:dyDescent="0.3">
      <c r="A121" s="320"/>
      <c r="B121" s="327" t="s">
        <v>277</v>
      </c>
      <c r="C121" s="320">
        <v>161</v>
      </c>
      <c r="D121" s="320">
        <v>211</v>
      </c>
      <c r="E121" s="104" t="s">
        <v>201</v>
      </c>
      <c r="F121" s="97">
        <f t="shared" si="4"/>
        <v>0</v>
      </c>
      <c r="G121" s="97">
        <f t="shared" si="5"/>
        <v>0</v>
      </c>
      <c r="H121" s="271"/>
      <c r="I121" s="113"/>
      <c r="J121" s="113"/>
      <c r="K121" s="177"/>
      <c r="L121" s="305"/>
      <c r="M121" s="109"/>
      <c r="N121" s="110"/>
      <c r="O121" s="110"/>
      <c r="P121" s="110"/>
      <c r="Q121" s="110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</row>
    <row r="122" spans="1:64" s="103" customFormat="1" ht="118.5" customHeight="1" x14ac:dyDescent="0.3">
      <c r="A122" s="320"/>
      <c r="B122" s="114" t="s">
        <v>278</v>
      </c>
      <c r="C122" s="320">
        <v>161</v>
      </c>
      <c r="D122" s="320">
        <v>211</v>
      </c>
      <c r="E122" s="104" t="s">
        <v>208</v>
      </c>
      <c r="F122" s="97">
        <f t="shared" si="4"/>
        <v>60788</v>
      </c>
      <c r="G122" s="97">
        <f t="shared" si="5"/>
        <v>0</v>
      </c>
      <c r="H122" s="271"/>
      <c r="I122" s="113"/>
      <c r="J122" s="113"/>
      <c r="K122" s="177"/>
      <c r="L122" s="305">
        <v>60788</v>
      </c>
      <c r="M122" s="109"/>
      <c r="N122" s="110"/>
      <c r="O122" s="110"/>
      <c r="P122" s="110"/>
      <c r="Q122" s="110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</row>
    <row r="123" spans="1:64" s="103" customFormat="1" ht="99.75" customHeight="1" x14ac:dyDescent="0.3">
      <c r="A123" s="320"/>
      <c r="B123" s="114" t="s">
        <v>279</v>
      </c>
      <c r="C123" s="320">
        <v>161</v>
      </c>
      <c r="D123" s="320">
        <v>211</v>
      </c>
      <c r="E123" s="104" t="s">
        <v>210</v>
      </c>
      <c r="F123" s="97">
        <f t="shared" si="4"/>
        <v>0</v>
      </c>
      <c r="G123" s="97">
        <f t="shared" si="5"/>
        <v>0</v>
      </c>
      <c r="H123" s="271"/>
      <c r="I123" s="113"/>
      <c r="J123" s="113"/>
      <c r="K123" s="177"/>
      <c r="L123" s="305"/>
      <c r="M123" s="109"/>
      <c r="N123" s="110"/>
      <c r="O123" s="110"/>
      <c r="P123" s="110"/>
      <c r="Q123" s="110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</row>
    <row r="124" spans="1:64" s="103" customFormat="1" ht="78" customHeight="1" x14ac:dyDescent="0.3">
      <c r="A124" s="320"/>
      <c r="B124" s="114" t="s">
        <v>280</v>
      </c>
      <c r="C124" s="320">
        <v>161</v>
      </c>
      <c r="D124" s="320">
        <v>211</v>
      </c>
      <c r="E124" s="104" t="s">
        <v>216</v>
      </c>
      <c r="F124" s="97">
        <f t="shared" si="4"/>
        <v>0</v>
      </c>
      <c r="G124" s="97">
        <f t="shared" si="5"/>
        <v>0</v>
      </c>
      <c r="H124" s="271"/>
      <c r="I124" s="113"/>
      <c r="J124" s="113"/>
      <c r="K124" s="177"/>
      <c r="L124" s="305"/>
      <c r="M124" s="109"/>
      <c r="N124" s="110"/>
      <c r="O124" s="110"/>
      <c r="P124" s="110"/>
      <c r="Q124" s="110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</row>
    <row r="125" spans="1:64" s="103" customFormat="1" ht="120" customHeight="1" x14ac:dyDescent="0.3">
      <c r="A125" s="320"/>
      <c r="B125" s="327" t="s">
        <v>281</v>
      </c>
      <c r="C125" s="320">
        <v>161</v>
      </c>
      <c r="D125" s="320">
        <v>211</v>
      </c>
      <c r="E125" s="104" t="s">
        <v>282</v>
      </c>
      <c r="F125" s="97">
        <f t="shared" si="4"/>
        <v>0</v>
      </c>
      <c r="G125" s="97">
        <f t="shared" si="5"/>
        <v>0</v>
      </c>
      <c r="H125" s="271"/>
      <c r="I125" s="113"/>
      <c r="J125" s="113"/>
      <c r="K125" s="177"/>
      <c r="L125" s="305"/>
      <c r="M125" s="109"/>
      <c r="N125" s="110"/>
      <c r="O125" s="110"/>
      <c r="P125" s="110"/>
      <c r="Q125" s="110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</row>
    <row r="126" spans="1:64" s="103" customFormat="1" ht="102.75" customHeight="1" x14ac:dyDescent="0.3">
      <c r="A126" s="320"/>
      <c r="B126" s="327" t="s">
        <v>283</v>
      </c>
      <c r="C126" s="320">
        <v>163</v>
      </c>
      <c r="D126" s="320">
        <v>213</v>
      </c>
      <c r="E126" s="104" t="s">
        <v>201</v>
      </c>
      <c r="F126" s="97">
        <f t="shared" si="4"/>
        <v>0</v>
      </c>
      <c r="G126" s="97">
        <f t="shared" si="5"/>
        <v>0</v>
      </c>
      <c r="H126" s="271"/>
      <c r="I126" s="113"/>
      <c r="J126" s="113"/>
      <c r="K126" s="177"/>
      <c r="L126" s="305"/>
      <c r="M126" s="109"/>
      <c r="N126" s="110"/>
      <c r="O126" s="110"/>
      <c r="P126" s="110"/>
      <c r="Q126" s="110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</row>
    <row r="127" spans="1:64" s="103" customFormat="1" ht="123" customHeight="1" x14ac:dyDescent="0.3">
      <c r="A127" s="320"/>
      <c r="B127" s="327" t="s">
        <v>284</v>
      </c>
      <c r="C127" s="320">
        <v>163</v>
      </c>
      <c r="D127" s="320">
        <v>213</v>
      </c>
      <c r="E127" s="104" t="s">
        <v>204</v>
      </c>
      <c r="F127" s="97">
        <f t="shared" si="4"/>
        <v>30</v>
      </c>
      <c r="G127" s="97">
        <f t="shared" si="5"/>
        <v>30</v>
      </c>
      <c r="H127" s="271">
        <v>30</v>
      </c>
      <c r="I127" s="113"/>
      <c r="J127" s="113"/>
      <c r="K127" s="177"/>
      <c r="L127" s="305"/>
      <c r="M127" s="109"/>
      <c r="N127" s="110"/>
      <c r="O127" s="110"/>
      <c r="P127" s="110"/>
      <c r="Q127" s="110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</row>
    <row r="128" spans="1:64" s="103" customFormat="1" ht="141.75" customHeight="1" x14ac:dyDescent="0.3">
      <c r="A128" s="320"/>
      <c r="B128" s="114" t="s">
        <v>285</v>
      </c>
      <c r="C128" s="320">
        <v>163</v>
      </c>
      <c r="D128" s="320">
        <v>213</v>
      </c>
      <c r="E128" s="104" t="s">
        <v>208</v>
      </c>
      <c r="F128" s="97">
        <f t="shared" si="4"/>
        <v>18357</v>
      </c>
      <c r="G128" s="97">
        <f t="shared" si="5"/>
        <v>0</v>
      </c>
      <c r="H128" s="271"/>
      <c r="I128" s="113"/>
      <c r="J128" s="113"/>
      <c r="K128" s="177"/>
      <c r="L128" s="305">
        <v>18357</v>
      </c>
      <c r="M128" s="109"/>
      <c r="N128" s="110"/>
      <c r="O128" s="110"/>
      <c r="P128" s="110"/>
      <c r="Q128" s="110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</row>
    <row r="129" spans="1:64" s="103" customFormat="1" ht="120" customHeight="1" x14ac:dyDescent="0.3">
      <c r="A129" s="320"/>
      <c r="B129" s="114" t="s">
        <v>286</v>
      </c>
      <c r="C129" s="320">
        <v>163</v>
      </c>
      <c r="D129" s="320">
        <v>213</v>
      </c>
      <c r="E129" s="104" t="s">
        <v>210</v>
      </c>
      <c r="F129" s="97">
        <f t="shared" si="4"/>
        <v>0</v>
      </c>
      <c r="G129" s="97">
        <f t="shared" si="5"/>
        <v>0</v>
      </c>
      <c r="H129" s="271"/>
      <c r="I129" s="113"/>
      <c r="J129" s="113"/>
      <c r="K129" s="177"/>
      <c r="L129" s="305"/>
      <c r="M129" s="109"/>
      <c r="N129" s="110"/>
      <c r="O129" s="110"/>
      <c r="P129" s="110"/>
      <c r="Q129" s="110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</row>
    <row r="130" spans="1:64" s="103" customFormat="1" ht="84" customHeight="1" x14ac:dyDescent="0.3">
      <c r="A130" s="320"/>
      <c r="B130" s="114" t="s">
        <v>287</v>
      </c>
      <c r="C130" s="320">
        <v>163</v>
      </c>
      <c r="D130" s="320">
        <v>213</v>
      </c>
      <c r="E130" s="104" t="s">
        <v>216</v>
      </c>
      <c r="F130" s="97">
        <f t="shared" si="4"/>
        <v>0</v>
      </c>
      <c r="G130" s="97">
        <f t="shared" si="5"/>
        <v>0</v>
      </c>
      <c r="H130" s="271"/>
      <c r="I130" s="113"/>
      <c r="J130" s="113"/>
      <c r="K130" s="177"/>
      <c r="L130" s="305"/>
      <c r="M130" s="109"/>
      <c r="N130" s="110"/>
      <c r="O130" s="110"/>
      <c r="P130" s="110"/>
      <c r="Q130" s="110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</row>
    <row r="131" spans="1:64" s="103" customFormat="1" ht="123" customHeight="1" x14ac:dyDescent="0.3">
      <c r="A131" s="320"/>
      <c r="B131" s="327" t="s">
        <v>288</v>
      </c>
      <c r="C131" s="320">
        <v>163</v>
      </c>
      <c r="D131" s="320">
        <v>213</v>
      </c>
      <c r="E131" s="104" t="s">
        <v>212</v>
      </c>
      <c r="F131" s="97">
        <f t="shared" si="4"/>
        <v>0</v>
      </c>
      <c r="G131" s="97">
        <f t="shared" si="5"/>
        <v>0</v>
      </c>
      <c r="H131" s="271"/>
      <c r="I131" s="113"/>
      <c r="J131" s="113"/>
      <c r="K131" s="177"/>
      <c r="L131" s="305"/>
      <c r="M131" s="109"/>
      <c r="N131" s="110"/>
      <c r="O131" s="110"/>
      <c r="P131" s="110"/>
      <c r="Q131" s="110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</row>
    <row r="132" spans="1:64" s="103" customFormat="1" ht="138.75" customHeight="1" x14ac:dyDescent="0.3">
      <c r="A132" s="320"/>
      <c r="B132" s="327" t="s">
        <v>289</v>
      </c>
      <c r="C132" s="320">
        <v>162</v>
      </c>
      <c r="D132" s="320">
        <v>212</v>
      </c>
      <c r="E132" s="104" t="s">
        <v>197</v>
      </c>
      <c r="F132" s="97">
        <f t="shared" si="4"/>
        <v>10</v>
      </c>
      <c r="G132" s="97">
        <f t="shared" si="5"/>
        <v>10</v>
      </c>
      <c r="H132" s="271">
        <v>10</v>
      </c>
      <c r="I132" s="113"/>
      <c r="J132" s="113"/>
      <c r="K132" s="177"/>
      <c r="L132" s="305"/>
      <c r="M132" s="109"/>
      <c r="N132" s="110"/>
      <c r="O132" s="110"/>
      <c r="P132" s="110"/>
      <c r="Q132" s="110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</row>
    <row r="133" spans="1:64" s="103" customFormat="1" ht="102.75" customHeight="1" x14ac:dyDescent="0.3">
      <c r="A133" s="320"/>
      <c r="B133" s="327" t="s">
        <v>290</v>
      </c>
      <c r="C133" s="320">
        <v>162</v>
      </c>
      <c r="D133" s="320">
        <v>212</v>
      </c>
      <c r="E133" s="104" t="s">
        <v>205</v>
      </c>
      <c r="F133" s="97">
        <f t="shared" si="4"/>
        <v>434</v>
      </c>
      <c r="G133" s="97">
        <f t="shared" si="5"/>
        <v>434</v>
      </c>
      <c r="H133" s="271">
        <v>434</v>
      </c>
      <c r="I133" s="113"/>
      <c r="J133" s="113"/>
      <c r="K133" s="177"/>
      <c r="L133" s="305"/>
      <c r="M133" s="109"/>
      <c r="N133" s="110"/>
      <c r="O133" s="110"/>
      <c r="P133" s="110"/>
      <c r="Q133" s="110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</row>
    <row r="134" spans="1:64" s="103" customFormat="1" ht="108.75" customHeight="1" x14ac:dyDescent="0.3">
      <c r="A134" s="320"/>
      <c r="B134" s="327" t="s">
        <v>291</v>
      </c>
      <c r="C134" s="320">
        <v>171</v>
      </c>
      <c r="D134" s="320">
        <v>221</v>
      </c>
      <c r="E134" s="104" t="s">
        <v>197</v>
      </c>
      <c r="F134" s="97">
        <f t="shared" si="4"/>
        <v>52</v>
      </c>
      <c r="G134" s="97">
        <f t="shared" si="5"/>
        <v>52</v>
      </c>
      <c r="H134" s="271">
        <v>52</v>
      </c>
      <c r="I134" s="113"/>
      <c r="J134" s="113"/>
      <c r="K134" s="177"/>
      <c r="L134" s="305"/>
      <c r="M134" s="109"/>
      <c r="N134" s="110"/>
      <c r="O134" s="110"/>
      <c r="P134" s="110"/>
      <c r="Q134" s="110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</row>
    <row r="135" spans="1:64" s="103" customFormat="1" ht="104.25" customHeight="1" x14ac:dyDescent="0.3">
      <c r="A135" s="320"/>
      <c r="B135" s="327" t="s">
        <v>292</v>
      </c>
      <c r="C135" s="320">
        <v>172</v>
      </c>
      <c r="D135" s="320">
        <v>222</v>
      </c>
      <c r="E135" s="104" t="s">
        <v>197</v>
      </c>
      <c r="F135" s="97">
        <f t="shared" si="4"/>
        <v>2486</v>
      </c>
      <c r="G135" s="97">
        <f t="shared" si="5"/>
        <v>2486</v>
      </c>
      <c r="H135" s="271">
        <v>2486</v>
      </c>
      <c r="I135" s="113"/>
      <c r="J135" s="113"/>
      <c r="K135" s="177"/>
      <c r="L135" s="305"/>
      <c r="M135" s="109"/>
      <c r="N135" s="110"/>
      <c r="O135" s="110"/>
      <c r="P135" s="110"/>
      <c r="Q135" s="110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</row>
    <row r="136" spans="1:64" s="103" customFormat="1" ht="121.5" customHeight="1" x14ac:dyDescent="0.3">
      <c r="A136" s="320"/>
      <c r="B136" s="210" t="s">
        <v>293</v>
      </c>
      <c r="C136" s="320">
        <v>172</v>
      </c>
      <c r="D136" s="320">
        <v>222</v>
      </c>
      <c r="E136" s="104" t="s">
        <v>203</v>
      </c>
      <c r="F136" s="97">
        <f t="shared" si="4"/>
        <v>0</v>
      </c>
      <c r="G136" s="97">
        <f t="shared" si="5"/>
        <v>0</v>
      </c>
      <c r="H136" s="271"/>
      <c r="I136" s="113"/>
      <c r="J136" s="113"/>
      <c r="K136" s="177"/>
      <c r="L136" s="305"/>
      <c r="M136" s="109"/>
      <c r="N136" s="110"/>
      <c r="O136" s="110"/>
      <c r="P136" s="110"/>
      <c r="Q136" s="110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</row>
    <row r="137" spans="1:64" s="102" customFormat="1" ht="108" customHeight="1" x14ac:dyDescent="0.3">
      <c r="A137" s="170"/>
      <c r="B137" s="170" t="s">
        <v>294</v>
      </c>
      <c r="C137" s="320">
        <v>173</v>
      </c>
      <c r="D137" s="320">
        <v>223</v>
      </c>
      <c r="E137" s="104" t="s">
        <v>198</v>
      </c>
      <c r="F137" s="97">
        <f t="shared" si="4"/>
        <v>3158</v>
      </c>
      <c r="G137" s="97">
        <f t="shared" si="5"/>
        <v>3158</v>
      </c>
      <c r="H137" s="271">
        <v>3158</v>
      </c>
      <c r="I137" s="113"/>
      <c r="J137" s="113"/>
      <c r="K137" s="177"/>
      <c r="L137" s="290"/>
      <c r="M137" s="168"/>
      <c r="N137" s="113"/>
      <c r="O137" s="113"/>
      <c r="P137" s="113"/>
      <c r="Q137" s="113"/>
    </row>
    <row r="138" spans="1:64" s="103" customFormat="1" ht="104.25" customHeight="1" x14ac:dyDescent="0.3">
      <c r="A138" s="320"/>
      <c r="B138" s="327" t="s">
        <v>295</v>
      </c>
      <c r="C138" s="320">
        <v>173</v>
      </c>
      <c r="D138" s="320">
        <v>223</v>
      </c>
      <c r="E138" s="104" t="s">
        <v>199</v>
      </c>
      <c r="F138" s="97">
        <f t="shared" si="4"/>
        <v>916</v>
      </c>
      <c r="G138" s="97">
        <f t="shared" si="5"/>
        <v>916</v>
      </c>
      <c r="H138" s="271">
        <v>916</v>
      </c>
      <c r="I138" s="113"/>
      <c r="J138" s="113"/>
      <c r="K138" s="177"/>
      <c r="L138" s="305"/>
      <c r="M138" s="109"/>
      <c r="N138" s="110"/>
      <c r="O138" s="110"/>
      <c r="P138" s="110"/>
      <c r="Q138" s="110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</row>
    <row r="139" spans="1:64" s="103" customFormat="1" ht="18.75" hidden="1" x14ac:dyDescent="0.3">
      <c r="A139" s="320"/>
      <c r="B139" s="327" t="s">
        <v>296</v>
      </c>
      <c r="C139" s="320">
        <v>161</v>
      </c>
      <c r="D139" s="320">
        <v>211</v>
      </c>
      <c r="E139" s="104" t="s">
        <v>297</v>
      </c>
      <c r="F139" s="97">
        <f t="shared" si="4"/>
        <v>0</v>
      </c>
      <c r="G139" s="97">
        <f t="shared" si="5"/>
        <v>0</v>
      </c>
      <c r="H139" s="271"/>
      <c r="I139" s="113"/>
      <c r="J139" s="113"/>
      <c r="K139" s="177"/>
      <c r="L139" s="305"/>
      <c r="M139" s="109"/>
      <c r="N139" s="110"/>
      <c r="O139" s="110"/>
      <c r="P139" s="110"/>
      <c r="Q139" s="110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</row>
    <row r="140" spans="1:64" s="103" customFormat="1" ht="104.25" customHeight="1" x14ac:dyDescent="0.3">
      <c r="A140" s="320"/>
      <c r="B140" s="325" t="s">
        <v>298</v>
      </c>
      <c r="C140" s="320">
        <v>173</v>
      </c>
      <c r="D140" s="320">
        <v>223</v>
      </c>
      <c r="E140" s="104" t="s">
        <v>200</v>
      </c>
      <c r="F140" s="97">
        <f t="shared" si="4"/>
        <v>597</v>
      </c>
      <c r="G140" s="97">
        <f t="shared" si="5"/>
        <v>597</v>
      </c>
      <c r="H140" s="271">
        <v>597</v>
      </c>
      <c r="I140" s="113"/>
      <c r="J140" s="113"/>
      <c r="K140" s="177"/>
      <c r="L140" s="305"/>
      <c r="M140" s="109"/>
      <c r="N140" s="110"/>
      <c r="O140" s="110"/>
      <c r="P140" s="110"/>
      <c r="Q140" s="110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</row>
    <row r="141" spans="1:64" s="103" customFormat="1" ht="123" customHeight="1" x14ac:dyDescent="0.3">
      <c r="A141" s="320"/>
      <c r="B141" s="325" t="s">
        <v>299</v>
      </c>
      <c r="C141" s="320">
        <v>173</v>
      </c>
      <c r="D141" s="320">
        <v>223</v>
      </c>
      <c r="E141" s="104" t="s">
        <v>213</v>
      </c>
      <c r="F141" s="97">
        <f t="shared" si="4"/>
        <v>0</v>
      </c>
      <c r="G141" s="97">
        <f t="shared" si="5"/>
        <v>0</v>
      </c>
      <c r="H141" s="271"/>
      <c r="I141" s="113"/>
      <c r="J141" s="113"/>
      <c r="K141" s="177"/>
      <c r="L141" s="305"/>
      <c r="M141" s="109"/>
      <c r="N141" s="110"/>
      <c r="O141" s="110"/>
      <c r="P141" s="110"/>
      <c r="Q141" s="110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</row>
    <row r="142" spans="1:64" s="103" customFormat="1" ht="104.25" customHeight="1" x14ac:dyDescent="0.3">
      <c r="A142" s="320"/>
      <c r="B142" s="325" t="s">
        <v>300</v>
      </c>
      <c r="C142" s="320">
        <v>175</v>
      </c>
      <c r="D142" s="320">
        <v>225</v>
      </c>
      <c r="E142" s="104" t="s">
        <v>197</v>
      </c>
      <c r="F142" s="97">
        <f t="shared" si="4"/>
        <v>710</v>
      </c>
      <c r="G142" s="97">
        <f t="shared" si="5"/>
        <v>710</v>
      </c>
      <c r="H142" s="271">
        <v>710</v>
      </c>
      <c r="I142" s="113"/>
      <c r="J142" s="113"/>
      <c r="K142" s="177"/>
      <c r="L142" s="305"/>
      <c r="M142" s="109"/>
      <c r="N142" s="110"/>
      <c r="O142" s="110"/>
      <c r="P142" s="110"/>
      <c r="Q142" s="110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</row>
    <row r="143" spans="1:64" s="103" customFormat="1" ht="93.75" hidden="1" x14ac:dyDescent="0.3">
      <c r="A143" s="320"/>
      <c r="B143" s="172" t="s">
        <v>301</v>
      </c>
      <c r="C143" s="320">
        <v>161</v>
      </c>
      <c r="D143" s="320">
        <v>211</v>
      </c>
      <c r="E143" s="187" t="s">
        <v>302</v>
      </c>
      <c r="F143" s="97">
        <f t="shared" si="4"/>
        <v>0</v>
      </c>
      <c r="G143" s="97">
        <f t="shared" si="5"/>
        <v>0</v>
      </c>
      <c r="H143" s="271"/>
      <c r="I143" s="113"/>
      <c r="J143" s="113"/>
      <c r="K143" s="177"/>
      <c r="L143" s="305"/>
      <c r="M143" s="109"/>
      <c r="N143" s="110"/>
      <c r="O143" s="110"/>
      <c r="P143" s="110"/>
      <c r="Q143" s="110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</row>
    <row r="144" spans="1:64" s="103" customFormat="1" ht="75" hidden="1" x14ac:dyDescent="0.3">
      <c r="A144" s="320"/>
      <c r="B144" s="172" t="s">
        <v>303</v>
      </c>
      <c r="C144" s="320">
        <v>161</v>
      </c>
      <c r="D144" s="320">
        <v>211</v>
      </c>
      <c r="E144" s="187" t="s">
        <v>302</v>
      </c>
      <c r="F144" s="97">
        <f t="shared" si="4"/>
        <v>0</v>
      </c>
      <c r="G144" s="97">
        <f t="shared" si="5"/>
        <v>0</v>
      </c>
      <c r="H144" s="271"/>
      <c r="I144" s="113"/>
      <c r="J144" s="113"/>
      <c r="K144" s="177"/>
      <c r="L144" s="305"/>
      <c r="M144" s="109"/>
      <c r="N144" s="110"/>
      <c r="O144" s="110"/>
      <c r="P144" s="110"/>
      <c r="Q144" s="110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</row>
    <row r="145" spans="1:65" s="103" customFormat="1" ht="99.75" customHeight="1" x14ac:dyDescent="0.3">
      <c r="A145" s="320"/>
      <c r="B145" s="327" t="s">
        <v>304</v>
      </c>
      <c r="C145" s="320">
        <v>176</v>
      </c>
      <c r="D145" s="320">
        <v>226</v>
      </c>
      <c r="E145" s="104" t="s">
        <v>197</v>
      </c>
      <c r="F145" s="97">
        <f t="shared" si="4"/>
        <v>732</v>
      </c>
      <c r="G145" s="97">
        <f t="shared" si="5"/>
        <v>732</v>
      </c>
      <c r="H145" s="271">
        <v>732</v>
      </c>
      <c r="I145" s="113"/>
      <c r="J145" s="113"/>
      <c r="K145" s="177"/>
      <c r="L145" s="290"/>
      <c r="M145" s="168"/>
      <c r="N145" s="113"/>
      <c r="O145" s="113"/>
      <c r="P145" s="113"/>
      <c r="Q145" s="113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</row>
    <row r="146" spans="1:65" s="103" customFormat="1" ht="122.25" customHeight="1" x14ac:dyDescent="0.3">
      <c r="A146" s="320"/>
      <c r="B146" s="327" t="s">
        <v>305</v>
      </c>
      <c r="C146" s="320">
        <v>176</v>
      </c>
      <c r="D146" s="320">
        <v>226</v>
      </c>
      <c r="E146" s="104" t="s">
        <v>214</v>
      </c>
      <c r="F146" s="97">
        <f t="shared" si="4"/>
        <v>0</v>
      </c>
      <c r="G146" s="97">
        <f t="shared" si="5"/>
        <v>0</v>
      </c>
      <c r="H146" s="271"/>
      <c r="I146" s="113"/>
      <c r="J146" s="113"/>
      <c r="K146" s="177"/>
      <c r="L146" s="290"/>
      <c r="M146" s="168"/>
      <c r="N146" s="113"/>
      <c r="O146" s="113"/>
      <c r="P146" s="113"/>
      <c r="Q146" s="113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</row>
    <row r="147" spans="1:65" s="103" customFormat="1" ht="131.25" x14ac:dyDescent="0.3">
      <c r="A147" s="320"/>
      <c r="B147" s="114" t="s">
        <v>306</v>
      </c>
      <c r="C147" s="320">
        <v>250</v>
      </c>
      <c r="D147" s="320">
        <v>290</v>
      </c>
      <c r="E147" s="104" t="s">
        <v>197</v>
      </c>
      <c r="F147" s="97">
        <f t="shared" si="4"/>
        <v>753</v>
      </c>
      <c r="G147" s="97">
        <f t="shared" si="5"/>
        <v>753</v>
      </c>
      <c r="H147" s="271">
        <v>753</v>
      </c>
      <c r="I147" s="113"/>
      <c r="J147" s="113"/>
      <c r="K147" s="177"/>
      <c r="L147" s="305"/>
      <c r="M147" s="109"/>
      <c r="N147" s="110"/>
      <c r="O147" s="110"/>
      <c r="P147" s="110"/>
      <c r="Q147" s="110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</row>
    <row r="148" spans="1:65" s="103" customFormat="1" ht="101.25" customHeight="1" x14ac:dyDescent="0.3">
      <c r="A148" s="320"/>
      <c r="B148" s="114" t="s">
        <v>307</v>
      </c>
      <c r="C148" s="320">
        <v>261</v>
      </c>
      <c r="D148" s="320">
        <v>310</v>
      </c>
      <c r="E148" s="104" t="s">
        <v>197</v>
      </c>
      <c r="F148" s="97">
        <f t="shared" si="4"/>
        <v>102</v>
      </c>
      <c r="G148" s="97">
        <f t="shared" si="5"/>
        <v>102</v>
      </c>
      <c r="H148" s="271">
        <v>102</v>
      </c>
      <c r="I148" s="113"/>
      <c r="J148" s="113"/>
      <c r="K148" s="177"/>
      <c r="L148" s="305"/>
      <c r="M148" s="109"/>
      <c r="N148" s="110"/>
      <c r="O148" s="110"/>
      <c r="P148" s="110"/>
      <c r="Q148" s="110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</row>
    <row r="149" spans="1:65" s="103" customFormat="1" ht="118.5" customHeight="1" x14ac:dyDescent="0.3">
      <c r="A149" s="320"/>
      <c r="B149" s="114" t="s">
        <v>308</v>
      </c>
      <c r="C149" s="320">
        <v>261</v>
      </c>
      <c r="D149" s="320">
        <v>310</v>
      </c>
      <c r="E149" s="104" t="s">
        <v>209</v>
      </c>
      <c r="F149" s="97">
        <f t="shared" si="4"/>
        <v>5724</v>
      </c>
      <c r="G149" s="97">
        <f t="shared" si="5"/>
        <v>0</v>
      </c>
      <c r="H149" s="271"/>
      <c r="I149" s="113"/>
      <c r="J149" s="113"/>
      <c r="K149" s="177"/>
      <c r="L149" s="305">
        <v>5724</v>
      </c>
      <c r="M149" s="109"/>
      <c r="N149" s="110"/>
      <c r="O149" s="110"/>
      <c r="P149" s="110"/>
      <c r="Q149" s="110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</row>
    <row r="150" spans="1:65" s="103" customFormat="1" ht="86.25" customHeight="1" x14ac:dyDescent="0.3">
      <c r="A150" s="320"/>
      <c r="B150" s="114" t="s">
        <v>309</v>
      </c>
      <c r="C150" s="320">
        <v>261</v>
      </c>
      <c r="D150" s="320">
        <v>310</v>
      </c>
      <c r="E150" s="104" t="s">
        <v>214</v>
      </c>
      <c r="F150" s="97">
        <f t="shared" si="4"/>
        <v>0</v>
      </c>
      <c r="G150" s="97">
        <f t="shared" si="5"/>
        <v>0</v>
      </c>
      <c r="H150" s="271"/>
      <c r="I150" s="113"/>
      <c r="J150" s="113"/>
      <c r="K150" s="177"/>
      <c r="L150" s="305"/>
      <c r="M150" s="109"/>
      <c r="N150" s="110"/>
      <c r="O150" s="110"/>
      <c r="P150" s="110"/>
      <c r="Q150" s="110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</row>
    <row r="151" spans="1:65" s="103" customFormat="1" ht="104.25" customHeight="1" x14ac:dyDescent="0.3">
      <c r="A151" s="320"/>
      <c r="B151" s="114" t="s">
        <v>310</v>
      </c>
      <c r="C151" s="320">
        <v>264</v>
      </c>
      <c r="D151" s="320">
        <v>340</v>
      </c>
      <c r="E151" s="104" t="s">
        <v>197</v>
      </c>
      <c r="F151" s="97">
        <f t="shared" si="4"/>
        <v>419</v>
      </c>
      <c r="G151" s="97">
        <f t="shared" si="5"/>
        <v>419</v>
      </c>
      <c r="H151" s="271">
        <v>419</v>
      </c>
      <c r="I151" s="113"/>
      <c r="J151" s="113"/>
      <c r="K151" s="177"/>
      <c r="L151" s="305"/>
      <c r="M151" s="109"/>
      <c r="N151" s="110"/>
      <c r="O151" s="110"/>
      <c r="P151" s="110"/>
      <c r="Q151" s="110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</row>
    <row r="152" spans="1:65" s="103" customFormat="1" ht="18.75" hidden="1" x14ac:dyDescent="0.3">
      <c r="A152" s="320"/>
      <c r="B152" s="114"/>
      <c r="C152" s="320"/>
      <c r="D152" s="320"/>
      <c r="E152" s="187" t="s">
        <v>302</v>
      </c>
      <c r="F152" s="97">
        <f t="shared" si="4"/>
        <v>0</v>
      </c>
      <c r="G152" s="97">
        <f t="shared" si="5"/>
        <v>0</v>
      </c>
      <c r="H152" s="271"/>
      <c r="I152" s="113"/>
      <c r="J152" s="113"/>
      <c r="K152" s="177"/>
      <c r="L152" s="305"/>
      <c r="M152" s="109"/>
      <c r="N152" s="110"/>
      <c r="O152" s="110"/>
      <c r="P152" s="110"/>
      <c r="Q152" s="110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</row>
    <row r="153" spans="1:65" s="103" customFormat="1" ht="124.5" customHeight="1" x14ac:dyDescent="0.3">
      <c r="A153" s="320"/>
      <c r="B153" s="114" t="s">
        <v>311</v>
      </c>
      <c r="C153" s="320">
        <v>264</v>
      </c>
      <c r="D153" s="320">
        <v>340</v>
      </c>
      <c r="E153" s="104" t="s">
        <v>202</v>
      </c>
      <c r="F153" s="97">
        <f t="shared" si="4"/>
        <v>4</v>
      </c>
      <c r="G153" s="97">
        <f t="shared" si="5"/>
        <v>4</v>
      </c>
      <c r="H153" s="271">
        <v>4</v>
      </c>
      <c r="I153" s="113"/>
      <c r="J153" s="113"/>
      <c r="K153" s="177"/>
      <c r="L153" s="305"/>
      <c r="M153" s="109"/>
      <c r="N153" s="110"/>
      <c r="O153" s="110"/>
      <c r="P153" s="110"/>
      <c r="Q153" s="110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</row>
    <row r="154" spans="1:65" s="103" customFormat="1" ht="18.75" hidden="1" x14ac:dyDescent="0.3">
      <c r="A154" s="320"/>
      <c r="B154" s="114"/>
      <c r="C154" s="320"/>
      <c r="D154" s="320"/>
      <c r="E154" s="187" t="s">
        <v>312</v>
      </c>
      <c r="F154" s="97">
        <f t="shared" si="4"/>
        <v>0</v>
      </c>
      <c r="G154" s="97">
        <f t="shared" si="5"/>
        <v>0</v>
      </c>
      <c r="H154" s="271"/>
      <c r="I154" s="113"/>
      <c r="J154" s="113"/>
      <c r="K154" s="177"/>
      <c r="L154" s="305"/>
      <c r="M154" s="109"/>
      <c r="N154" s="110"/>
      <c r="O154" s="110"/>
      <c r="P154" s="110"/>
      <c r="Q154" s="110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</row>
    <row r="155" spans="1:65" s="103" customFormat="1" ht="18.75" hidden="1" x14ac:dyDescent="0.3">
      <c r="A155" s="320"/>
      <c r="B155" s="114"/>
      <c r="C155" s="320"/>
      <c r="D155" s="320"/>
      <c r="E155" s="187" t="s">
        <v>312</v>
      </c>
      <c r="F155" s="97">
        <f t="shared" si="4"/>
        <v>0</v>
      </c>
      <c r="G155" s="97">
        <f t="shared" si="5"/>
        <v>0</v>
      </c>
      <c r="H155" s="271"/>
      <c r="I155" s="113"/>
      <c r="J155" s="113"/>
      <c r="K155" s="177"/>
      <c r="L155" s="305"/>
      <c r="M155" s="109"/>
      <c r="N155" s="110"/>
      <c r="O155" s="110"/>
      <c r="P155" s="110"/>
      <c r="Q155" s="110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</row>
    <row r="156" spans="1:65" s="103" customFormat="1" ht="104.25" customHeight="1" x14ac:dyDescent="0.3">
      <c r="A156" s="320"/>
      <c r="B156" s="114" t="s">
        <v>313</v>
      </c>
      <c r="C156" s="320">
        <v>264</v>
      </c>
      <c r="D156" s="320">
        <v>340</v>
      </c>
      <c r="E156" s="104" t="s">
        <v>206</v>
      </c>
      <c r="F156" s="97">
        <f t="shared" si="4"/>
        <v>78</v>
      </c>
      <c r="G156" s="97">
        <f t="shared" si="5"/>
        <v>78</v>
      </c>
      <c r="H156" s="271">
        <v>78</v>
      </c>
      <c r="I156" s="113"/>
      <c r="J156" s="113"/>
      <c r="K156" s="177"/>
      <c r="L156" s="305"/>
      <c r="M156" s="109"/>
      <c r="N156" s="110"/>
      <c r="O156" s="110"/>
      <c r="P156" s="110"/>
      <c r="Q156" s="110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</row>
    <row r="157" spans="1:65" s="109" customFormat="1" ht="143.25" customHeight="1" x14ac:dyDescent="0.3">
      <c r="A157" s="320"/>
      <c r="B157" s="114" t="s">
        <v>314</v>
      </c>
      <c r="C157" s="320">
        <v>264</v>
      </c>
      <c r="D157" s="320">
        <v>340</v>
      </c>
      <c r="E157" s="104" t="s">
        <v>209</v>
      </c>
      <c r="F157" s="97">
        <f t="shared" si="4"/>
        <v>0</v>
      </c>
      <c r="G157" s="97">
        <f t="shared" si="5"/>
        <v>0</v>
      </c>
      <c r="H157" s="271"/>
      <c r="I157" s="113"/>
      <c r="J157" s="113"/>
      <c r="K157" s="177"/>
      <c r="L157" s="305"/>
      <c r="N157" s="110"/>
      <c r="O157" s="110"/>
      <c r="P157" s="110"/>
      <c r="Q157" s="110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211"/>
    </row>
    <row r="158" spans="1:65" s="109" customFormat="1" ht="120" customHeight="1" x14ac:dyDescent="0.3">
      <c r="A158" s="320"/>
      <c r="B158" s="114" t="s">
        <v>315</v>
      </c>
      <c r="C158" s="320">
        <v>264</v>
      </c>
      <c r="D158" s="320">
        <v>340</v>
      </c>
      <c r="E158" s="104" t="s">
        <v>211</v>
      </c>
      <c r="F158" s="97">
        <f t="shared" si="4"/>
        <v>0</v>
      </c>
      <c r="G158" s="97">
        <f t="shared" si="5"/>
        <v>0</v>
      </c>
      <c r="H158" s="271"/>
      <c r="I158" s="113"/>
      <c r="J158" s="113"/>
      <c r="K158" s="177"/>
      <c r="L158" s="305"/>
      <c r="N158" s="110"/>
      <c r="O158" s="110"/>
      <c r="P158" s="110"/>
      <c r="Q158" s="110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211"/>
    </row>
    <row r="159" spans="1:65" s="109" customFormat="1" ht="85.5" customHeight="1" x14ac:dyDescent="0.3">
      <c r="A159" s="320"/>
      <c r="B159" s="114" t="s">
        <v>316</v>
      </c>
      <c r="C159" s="320">
        <v>264</v>
      </c>
      <c r="D159" s="320">
        <v>340</v>
      </c>
      <c r="E159" s="104" t="s">
        <v>214</v>
      </c>
      <c r="F159" s="97">
        <f t="shared" si="4"/>
        <v>0</v>
      </c>
      <c r="G159" s="97">
        <f t="shared" si="5"/>
        <v>0</v>
      </c>
      <c r="H159" s="271"/>
      <c r="I159" s="113"/>
      <c r="J159" s="113"/>
      <c r="K159" s="177"/>
      <c r="L159" s="305"/>
      <c r="N159" s="110"/>
      <c r="O159" s="110"/>
      <c r="P159" s="110"/>
      <c r="Q159" s="110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211"/>
    </row>
    <row r="160" spans="1:65" s="109" customFormat="1" ht="94.5" thickBot="1" x14ac:dyDescent="0.35">
      <c r="A160" s="318"/>
      <c r="B160" s="116" t="s">
        <v>317</v>
      </c>
      <c r="C160" s="318">
        <v>264</v>
      </c>
      <c r="D160" s="318">
        <v>340</v>
      </c>
      <c r="E160" s="117" t="s">
        <v>215</v>
      </c>
      <c r="F160" s="97">
        <f t="shared" si="4"/>
        <v>0</v>
      </c>
      <c r="G160" s="97">
        <f t="shared" si="5"/>
        <v>0</v>
      </c>
      <c r="H160" s="272"/>
      <c r="I160" s="118"/>
      <c r="J160" s="118"/>
      <c r="K160" s="182"/>
      <c r="L160" s="306"/>
      <c r="M160" s="121"/>
      <c r="N160" s="122"/>
      <c r="O160" s="122"/>
      <c r="P160" s="122"/>
      <c r="Q160" s="12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211"/>
    </row>
    <row r="161" spans="1:65" s="162" customFormat="1" ht="66.75" customHeight="1" thickBot="1" x14ac:dyDescent="0.35">
      <c r="A161" s="123"/>
      <c r="B161" s="124" t="s">
        <v>217</v>
      </c>
      <c r="C161" s="125" t="s">
        <v>196</v>
      </c>
      <c r="D161" s="125" t="s">
        <v>196</v>
      </c>
      <c r="E161" s="126" t="s">
        <v>196</v>
      </c>
      <c r="F161" s="97">
        <f t="shared" si="4"/>
        <v>0</v>
      </c>
      <c r="G161" s="97">
        <f t="shared" si="5"/>
        <v>0</v>
      </c>
      <c r="H161" s="273">
        <f>H162</f>
        <v>0</v>
      </c>
      <c r="I161" s="127"/>
      <c r="J161" s="127"/>
      <c r="K161" s="82"/>
      <c r="L161" s="293">
        <f>L162</f>
        <v>0</v>
      </c>
      <c r="M161" s="130"/>
      <c r="N161" s="131"/>
      <c r="O161" s="131"/>
      <c r="P161" s="131"/>
      <c r="Q161" s="132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213"/>
    </row>
    <row r="162" spans="1:65" s="109" customFormat="1" ht="70.5" customHeight="1" thickBot="1" x14ac:dyDescent="0.35">
      <c r="A162" s="319"/>
      <c r="B162" s="136" t="s">
        <v>218</v>
      </c>
      <c r="C162" s="319">
        <v>261</v>
      </c>
      <c r="D162" s="319">
        <v>310</v>
      </c>
      <c r="E162" s="137" t="s">
        <v>219</v>
      </c>
      <c r="F162" s="97">
        <f t="shared" si="4"/>
        <v>0</v>
      </c>
      <c r="G162" s="97">
        <f t="shared" si="5"/>
        <v>0</v>
      </c>
      <c r="H162" s="275"/>
      <c r="I162" s="138"/>
      <c r="J162" s="138"/>
      <c r="K162" s="201"/>
      <c r="L162" s="308"/>
      <c r="M162" s="140"/>
      <c r="N162" s="141"/>
      <c r="O162" s="141"/>
      <c r="P162" s="141"/>
      <c r="Q162" s="141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211"/>
    </row>
    <row r="163" spans="1:65" s="180" customFormat="1" ht="62.25" customHeight="1" thickBot="1" x14ac:dyDescent="0.35">
      <c r="A163" s="204"/>
      <c r="B163" s="205" t="s">
        <v>220</v>
      </c>
      <c r="C163" s="80" t="s">
        <v>196</v>
      </c>
      <c r="D163" s="80" t="s">
        <v>196</v>
      </c>
      <c r="E163" s="80" t="s">
        <v>196</v>
      </c>
      <c r="F163" s="97">
        <f t="shared" si="4"/>
        <v>1311</v>
      </c>
      <c r="G163" s="97">
        <f t="shared" si="5"/>
        <v>0</v>
      </c>
      <c r="H163" s="273">
        <f>H165+H167</f>
        <v>0</v>
      </c>
      <c r="I163" s="82"/>
      <c r="J163" s="82"/>
      <c r="K163" s="82"/>
      <c r="L163" s="291">
        <f>SUM(L165:L171)</f>
        <v>1311</v>
      </c>
      <c r="M163" s="205"/>
      <c r="N163" s="206"/>
      <c r="O163" s="206"/>
      <c r="P163" s="206"/>
      <c r="Q163" s="207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214"/>
    </row>
    <row r="164" spans="1:65" s="180" customFormat="1" ht="19.5" customHeight="1" x14ac:dyDescent="0.3">
      <c r="A164" s="208"/>
      <c r="B164" s="215" t="s">
        <v>318</v>
      </c>
      <c r="C164" s="208"/>
      <c r="D164" s="208"/>
      <c r="E164" s="208"/>
      <c r="F164" s="97">
        <f t="shared" si="4"/>
        <v>0</v>
      </c>
      <c r="G164" s="97">
        <f t="shared" si="5"/>
        <v>0</v>
      </c>
      <c r="H164" s="276"/>
      <c r="I164" s="91"/>
      <c r="J164" s="91"/>
      <c r="K164" s="91"/>
      <c r="L164" s="292"/>
      <c r="M164" s="208"/>
      <c r="N164" s="209"/>
      <c r="O164" s="209"/>
      <c r="P164" s="209"/>
      <c r="Q164" s="209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214"/>
    </row>
    <row r="165" spans="1:65" s="109" customFormat="1" ht="85.5" customHeight="1" x14ac:dyDescent="0.3">
      <c r="A165" s="362"/>
      <c r="B165" s="354" t="s">
        <v>319</v>
      </c>
      <c r="C165" s="362">
        <v>176</v>
      </c>
      <c r="D165" s="320">
        <v>226</v>
      </c>
      <c r="E165" s="104" t="s">
        <v>373</v>
      </c>
      <c r="F165" s="97">
        <f t="shared" si="4"/>
        <v>871</v>
      </c>
      <c r="G165" s="97">
        <f t="shared" si="5"/>
        <v>0</v>
      </c>
      <c r="H165" s="271"/>
      <c r="I165" s="113"/>
      <c r="J165" s="113"/>
      <c r="K165" s="177"/>
      <c r="L165" s="305">
        <v>871</v>
      </c>
      <c r="N165" s="110"/>
      <c r="O165" s="110"/>
      <c r="P165" s="110"/>
      <c r="Q165" s="110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211"/>
    </row>
    <row r="166" spans="1:65" s="109" customFormat="1" ht="85.5" customHeight="1" x14ac:dyDescent="0.3">
      <c r="A166" s="366"/>
      <c r="B166" s="356"/>
      <c r="C166" s="366"/>
      <c r="D166" s="320">
        <v>226</v>
      </c>
      <c r="E166" s="104" t="s">
        <v>222</v>
      </c>
      <c r="F166" s="97">
        <f t="shared" si="4"/>
        <v>145</v>
      </c>
      <c r="G166" s="97">
        <f t="shared" si="5"/>
        <v>0</v>
      </c>
      <c r="H166" s="271"/>
      <c r="I166" s="113"/>
      <c r="J166" s="113"/>
      <c r="K166" s="177"/>
      <c r="L166" s="305">
        <v>145</v>
      </c>
      <c r="N166" s="110"/>
      <c r="O166" s="110"/>
      <c r="P166" s="110"/>
      <c r="Q166" s="110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211"/>
    </row>
    <row r="167" spans="1:65" s="109" customFormat="1" ht="56.25" customHeight="1" x14ac:dyDescent="0.3">
      <c r="A167" s="353"/>
      <c r="B167" s="364" t="s">
        <v>320</v>
      </c>
      <c r="C167" s="365">
        <v>176</v>
      </c>
      <c r="D167" s="322">
        <v>226</v>
      </c>
      <c r="E167" s="150" t="s">
        <v>223</v>
      </c>
      <c r="F167" s="97">
        <f t="shared" si="4"/>
        <v>109</v>
      </c>
      <c r="G167" s="97">
        <f t="shared" si="5"/>
        <v>0</v>
      </c>
      <c r="H167" s="271"/>
      <c r="I167" s="113"/>
      <c r="J167" s="113"/>
      <c r="K167" s="177"/>
      <c r="L167" s="305">
        <v>109</v>
      </c>
      <c r="N167" s="110"/>
      <c r="O167" s="110"/>
      <c r="P167" s="110"/>
      <c r="Q167" s="110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211"/>
    </row>
    <row r="168" spans="1:65" s="102" customFormat="1" ht="50.25" customHeight="1" x14ac:dyDescent="0.3">
      <c r="A168" s="353"/>
      <c r="B168" s="364"/>
      <c r="C168" s="365"/>
      <c r="D168" s="322">
        <v>226</v>
      </c>
      <c r="E168" s="150" t="s">
        <v>224</v>
      </c>
      <c r="F168" s="97">
        <f t="shared" si="4"/>
        <v>186</v>
      </c>
      <c r="G168" s="97">
        <f t="shared" si="5"/>
        <v>0</v>
      </c>
      <c r="H168" s="271"/>
      <c r="I168" s="113"/>
      <c r="J168" s="113"/>
      <c r="K168" s="177"/>
      <c r="L168" s="305">
        <v>186</v>
      </c>
      <c r="M168" s="109"/>
      <c r="N168" s="110"/>
      <c r="O168" s="110"/>
      <c r="P168" s="110"/>
      <c r="Q168" s="110"/>
    </row>
    <row r="169" spans="1:65" s="102" customFormat="1" ht="59.25" customHeight="1" x14ac:dyDescent="0.3">
      <c r="A169" s="320"/>
      <c r="B169" s="114" t="s">
        <v>321</v>
      </c>
      <c r="C169" s="322">
        <v>250</v>
      </c>
      <c r="D169" s="322">
        <v>290</v>
      </c>
      <c r="E169" s="150" t="s">
        <v>222</v>
      </c>
      <c r="F169" s="97">
        <f t="shared" si="4"/>
        <v>0</v>
      </c>
      <c r="G169" s="97">
        <f t="shared" si="5"/>
        <v>0</v>
      </c>
      <c r="H169" s="271"/>
      <c r="I169" s="113"/>
      <c r="J169" s="113"/>
      <c r="K169" s="177"/>
      <c r="L169" s="305"/>
      <c r="M169" s="109"/>
      <c r="N169" s="110"/>
      <c r="O169" s="110"/>
      <c r="P169" s="110"/>
      <c r="Q169" s="110"/>
    </row>
    <row r="170" spans="1:65" s="102" customFormat="1" ht="80.25" customHeight="1" x14ac:dyDescent="0.3">
      <c r="A170" s="320"/>
      <c r="B170" s="114" t="s">
        <v>322</v>
      </c>
      <c r="C170" s="322">
        <v>264</v>
      </c>
      <c r="D170" s="322">
        <v>340</v>
      </c>
      <c r="E170" s="150" t="s">
        <v>221</v>
      </c>
      <c r="F170" s="97">
        <f t="shared" si="4"/>
        <v>0</v>
      </c>
      <c r="G170" s="97">
        <f t="shared" si="5"/>
        <v>0</v>
      </c>
      <c r="H170" s="271"/>
      <c r="I170" s="113"/>
      <c r="J170" s="113"/>
      <c r="K170" s="177"/>
      <c r="L170" s="305"/>
      <c r="M170" s="109"/>
      <c r="N170" s="110"/>
      <c r="O170" s="110"/>
      <c r="P170" s="110"/>
      <c r="Q170" s="110"/>
    </row>
    <row r="171" spans="1:65" s="102" customFormat="1" ht="84.75" customHeight="1" thickBot="1" x14ac:dyDescent="0.35">
      <c r="A171" s="318"/>
      <c r="B171" s="116" t="s">
        <v>319</v>
      </c>
      <c r="C171" s="217">
        <v>264</v>
      </c>
      <c r="D171" s="217">
        <v>340</v>
      </c>
      <c r="E171" s="150" t="s">
        <v>222</v>
      </c>
      <c r="F171" s="97">
        <f t="shared" si="4"/>
        <v>0</v>
      </c>
      <c r="G171" s="97">
        <f t="shared" si="5"/>
        <v>0</v>
      </c>
      <c r="H171" s="272"/>
      <c r="I171" s="118"/>
      <c r="J171" s="118"/>
      <c r="K171" s="182"/>
      <c r="L171" s="306"/>
      <c r="M171" s="121"/>
      <c r="N171" s="122"/>
      <c r="O171" s="122"/>
      <c r="P171" s="122"/>
      <c r="Q171" s="122"/>
    </row>
    <row r="172" spans="1:65" ht="43.5" customHeight="1" thickBot="1" x14ac:dyDescent="0.35">
      <c r="A172" s="204"/>
      <c r="B172" s="205" t="s">
        <v>225</v>
      </c>
      <c r="C172" s="80" t="s">
        <v>196</v>
      </c>
      <c r="D172" s="80" t="s">
        <v>196</v>
      </c>
      <c r="E172" s="80" t="s">
        <v>196</v>
      </c>
      <c r="F172" s="97">
        <f t="shared" si="4"/>
        <v>0</v>
      </c>
      <c r="G172" s="97">
        <f t="shared" si="5"/>
        <v>0</v>
      </c>
      <c r="H172" s="273">
        <f>H174+H175+H176+H177+H178+H179+H180+H181+H182+H183+H187</f>
        <v>0</v>
      </c>
      <c r="I172" s="82"/>
      <c r="J172" s="82"/>
      <c r="K172" s="82"/>
      <c r="L172" s="291">
        <f>L174+L175+L176+L177+L178+L179+L180+L181+L182+L183+L187</f>
        <v>0</v>
      </c>
      <c r="M172" s="205"/>
      <c r="N172" s="206"/>
      <c r="O172" s="206"/>
      <c r="P172" s="206"/>
      <c r="Q172" s="207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</row>
    <row r="173" spans="1:65" ht="18.75" customHeight="1" x14ac:dyDescent="0.3">
      <c r="A173" s="208"/>
      <c r="B173" s="215" t="s">
        <v>318</v>
      </c>
      <c r="C173" s="208"/>
      <c r="D173" s="208"/>
      <c r="E173" s="208"/>
      <c r="F173" s="97">
        <f t="shared" si="4"/>
        <v>0</v>
      </c>
      <c r="G173" s="97">
        <f t="shared" si="5"/>
        <v>0</v>
      </c>
      <c r="H173" s="276"/>
      <c r="I173" s="91"/>
      <c r="J173" s="91"/>
      <c r="K173" s="91"/>
      <c r="L173" s="292"/>
      <c r="M173" s="208"/>
      <c r="N173" s="209"/>
      <c r="O173" s="209"/>
      <c r="P173" s="209"/>
      <c r="Q173" s="209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</row>
    <row r="174" spans="1:65" s="103" customFormat="1" ht="36.75" customHeight="1" x14ac:dyDescent="0.3">
      <c r="A174" s="320"/>
      <c r="B174" s="170" t="s">
        <v>323</v>
      </c>
      <c r="C174" s="320">
        <v>175</v>
      </c>
      <c r="D174" s="320">
        <v>225</v>
      </c>
      <c r="E174" s="150" t="s">
        <v>230</v>
      </c>
      <c r="F174" s="97">
        <f t="shared" si="4"/>
        <v>0</v>
      </c>
      <c r="G174" s="97">
        <f t="shared" si="5"/>
        <v>0</v>
      </c>
      <c r="H174" s="267"/>
      <c r="I174" s="107"/>
      <c r="J174" s="107"/>
      <c r="K174" s="178"/>
      <c r="L174" s="289"/>
      <c r="M174" s="109"/>
      <c r="N174" s="110"/>
      <c r="O174" s="110"/>
      <c r="P174" s="110"/>
      <c r="Q174" s="110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</row>
    <row r="175" spans="1:65" s="103" customFormat="1" ht="37.5" x14ac:dyDescent="0.3">
      <c r="A175" s="320"/>
      <c r="B175" s="327" t="s">
        <v>324</v>
      </c>
      <c r="C175" s="320">
        <v>175</v>
      </c>
      <c r="D175" s="320">
        <v>225</v>
      </c>
      <c r="E175" s="150" t="s">
        <v>227</v>
      </c>
      <c r="F175" s="97">
        <f t="shared" si="4"/>
        <v>0</v>
      </c>
      <c r="G175" s="97">
        <f t="shared" si="5"/>
        <v>0</v>
      </c>
      <c r="H175" s="267"/>
      <c r="I175" s="107"/>
      <c r="J175" s="107"/>
      <c r="K175" s="178"/>
      <c r="L175" s="289"/>
      <c r="M175" s="109"/>
      <c r="N175" s="110"/>
      <c r="O175" s="110"/>
      <c r="P175" s="110"/>
      <c r="Q175" s="110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</row>
    <row r="176" spans="1:65" s="103" customFormat="1" ht="56.25" x14ac:dyDescent="0.3">
      <c r="A176" s="320"/>
      <c r="B176" s="164" t="s">
        <v>325</v>
      </c>
      <c r="C176" s="320">
        <v>175</v>
      </c>
      <c r="D176" s="320">
        <v>225</v>
      </c>
      <c r="E176" s="150" t="s">
        <v>228</v>
      </c>
      <c r="F176" s="97">
        <f t="shared" ref="F176:F239" si="6">G176+L176</f>
        <v>0</v>
      </c>
      <c r="G176" s="97">
        <f t="shared" ref="G176:G239" si="7">H176+I176+J176+K176</f>
        <v>0</v>
      </c>
      <c r="H176" s="267"/>
      <c r="I176" s="107"/>
      <c r="J176" s="107"/>
      <c r="K176" s="178"/>
      <c r="L176" s="289"/>
      <c r="M176" s="109"/>
      <c r="N176" s="110"/>
      <c r="O176" s="110"/>
      <c r="P176" s="110"/>
      <c r="Q176" s="110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</row>
    <row r="177" spans="1:64" s="103" customFormat="1" ht="37.5" x14ac:dyDescent="0.3">
      <c r="A177" s="320"/>
      <c r="B177" s="327" t="s">
        <v>326</v>
      </c>
      <c r="C177" s="320">
        <v>175</v>
      </c>
      <c r="D177" s="320">
        <v>225</v>
      </c>
      <c r="E177" s="150" t="s">
        <v>227</v>
      </c>
      <c r="F177" s="97">
        <f t="shared" si="6"/>
        <v>0</v>
      </c>
      <c r="G177" s="97">
        <f t="shared" si="7"/>
        <v>0</v>
      </c>
      <c r="H177" s="267"/>
      <c r="I177" s="107"/>
      <c r="J177" s="107"/>
      <c r="K177" s="178"/>
      <c r="L177" s="289"/>
      <c r="M177" s="109"/>
      <c r="N177" s="110"/>
      <c r="O177" s="110"/>
      <c r="P177" s="110"/>
      <c r="Q177" s="110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</row>
    <row r="178" spans="1:64" s="103" customFormat="1" ht="56.25" x14ac:dyDescent="0.3">
      <c r="A178" s="320"/>
      <c r="B178" s="170" t="s">
        <v>327</v>
      </c>
      <c r="C178" s="320">
        <v>175</v>
      </c>
      <c r="D178" s="320">
        <v>225</v>
      </c>
      <c r="E178" s="150" t="s">
        <v>228</v>
      </c>
      <c r="F178" s="97">
        <f t="shared" si="6"/>
        <v>0</v>
      </c>
      <c r="G178" s="97">
        <f t="shared" si="7"/>
        <v>0</v>
      </c>
      <c r="H178" s="267"/>
      <c r="I178" s="107"/>
      <c r="J178" s="107"/>
      <c r="K178" s="178"/>
      <c r="L178" s="289"/>
      <c r="M178" s="109"/>
      <c r="N178" s="110"/>
      <c r="O178" s="110"/>
      <c r="P178" s="110"/>
      <c r="Q178" s="110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</row>
    <row r="179" spans="1:64" s="103" customFormat="1" ht="37.5" x14ac:dyDescent="0.3">
      <c r="A179" s="320"/>
      <c r="B179" s="170" t="s">
        <v>328</v>
      </c>
      <c r="C179" s="320">
        <v>175</v>
      </c>
      <c r="D179" s="320">
        <v>225</v>
      </c>
      <c r="E179" s="150" t="s">
        <v>228</v>
      </c>
      <c r="F179" s="97">
        <f t="shared" si="6"/>
        <v>0</v>
      </c>
      <c r="G179" s="97">
        <f t="shared" si="7"/>
        <v>0</v>
      </c>
      <c r="H179" s="267"/>
      <c r="I179" s="107"/>
      <c r="J179" s="107"/>
      <c r="K179" s="178"/>
      <c r="L179" s="289"/>
      <c r="M179" s="109"/>
      <c r="N179" s="110"/>
      <c r="O179" s="110"/>
      <c r="P179" s="110"/>
      <c r="Q179" s="110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</row>
    <row r="180" spans="1:64" s="103" customFormat="1" ht="37.5" x14ac:dyDescent="0.3">
      <c r="A180" s="320"/>
      <c r="B180" s="170" t="s">
        <v>329</v>
      </c>
      <c r="C180" s="320">
        <v>175</v>
      </c>
      <c r="D180" s="320">
        <v>225</v>
      </c>
      <c r="E180" s="150" t="s">
        <v>230</v>
      </c>
      <c r="F180" s="97">
        <f t="shared" si="6"/>
        <v>0</v>
      </c>
      <c r="G180" s="97">
        <f t="shared" si="7"/>
        <v>0</v>
      </c>
      <c r="H180" s="267"/>
      <c r="I180" s="107"/>
      <c r="J180" s="107"/>
      <c r="K180" s="178"/>
      <c r="L180" s="289"/>
      <c r="M180" s="109"/>
      <c r="N180" s="110"/>
      <c r="O180" s="110"/>
      <c r="P180" s="110"/>
      <c r="Q180" s="110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</row>
    <row r="181" spans="1:64" s="103" customFormat="1" ht="37.5" x14ac:dyDescent="0.3">
      <c r="A181" s="320"/>
      <c r="B181" s="327" t="s">
        <v>330</v>
      </c>
      <c r="C181" s="320">
        <v>176</v>
      </c>
      <c r="D181" s="320">
        <v>226</v>
      </c>
      <c r="E181" s="150" t="s">
        <v>226</v>
      </c>
      <c r="F181" s="97">
        <f t="shared" si="6"/>
        <v>0</v>
      </c>
      <c r="G181" s="97">
        <f t="shared" si="7"/>
        <v>0</v>
      </c>
      <c r="H181" s="267"/>
      <c r="I181" s="107"/>
      <c r="J181" s="107"/>
      <c r="K181" s="178"/>
      <c r="L181" s="288"/>
      <c r="M181" s="168"/>
      <c r="N181" s="113"/>
      <c r="O181" s="113"/>
      <c r="P181" s="113"/>
      <c r="Q181" s="113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</row>
    <row r="182" spans="1:64" s="103" customFormat="1" ht="37.5" x14ac:dyDescent="0.3">
      <c r="A182" s="320"/>
      <c r="B182" s="170" t="s">
        <v>331</v>
      </c>
      <c r="C182" s="320">
        <v>176</v>
      </c>
      <c r="D182" s="320">
        <v>226</v>
      </c>
      <c r="E182" s="150" t="s">
        <v>228</v>
      </c>
      <c r="F182" s="97">
        <f t="shared" si="6"/>
        <v>0</v>
      </c>
      <c r="G182" s="97">
        <f t="shared" si="7"/>
        <v>0</v>
      </c>
      <c r="H182" s="267"/>
      <c r="I182" s="107"/>
      <c r="J182" s="107"/>
      <c r="K182" s="178"/>
      <c r="L182" s="289"/>
      <c r="M182" s="109"/>
      <c r="N182" s="110"/>
      <c r="O182" s="110"/>
      <c r="P182" s="110"/>
      <c r="Q182" s="110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</row>
    <row r="183" spans="1:64" s="103" customFormat="1" ht="42.75" customHeight="1" x14ac:dyDescent="0.3">
      <c r="A183" s="320"/>
      <c r="B183" s="170" t="s">
        <v>332</v>
      </c>
      <c r="C183" s="320">
        <v>176</v>
      </c>
      <c r="D183" s="320">
        <v>226</v>
      </c>
      <c r="E183" s="150" t="s">
        <v>231</v>
      </c>
      <c r="F183" s="97">
        <f t="shared" si="6"/>
        <v>0</v>
      </c>
      <c r="G183" s="97">
        <f t="shared" si="7"/>
        <v>0</v>
      </c>
      <c r="H183" s="267"/>
      <c r="I183" s="107"/>
      <c r="J183" s="107"/>
      <c r="K183" s="178"/>
      <c r="L183" s="289"/>
      <c r="M183" s="109"/>
      <c r="N183" s="110"/>
      <c r="O183" s="110"/>
      <c r="P183" s="110"/>
      <c r="Q183" s="110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</row>
    <row r="184" spans="1:64" s="103" customFormat="1" ht="18.75" hidden="1" x14ac:dyDescent="0.3">
      <c r="A184" s="320"/>
      <c r="B184" s="170"/>
      <c r="C184" s="320"/>
      <c r="D184" s="320"/>
      <c r="E184" s="150" t="s">
        <v>333</v>
      </c>
      <c r="F184" s="97">
        <f t="shared" si="6"/>
        <v>0</v>
      </c>
      <c r="G184" s="97">
        <f t="shared" si="7"/>
        <v>0</v>
      </c>
      <c r="H184" s="267"/>
      <c r="I184" s="107"/>
      <c r="J184" s="107"/>
      <c r="K184" s="178"/>
      <c r="L184" s="289"/>
      <c r="M184" s="109"/>
      <c r="N184" s="110"/>
      <c r="O184" s="110"/>
      <c r="P184" s="110"/>
      <c r="Q184" s="110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</row>
    <row r="185" spans="1:64" s="103" customFormat="1" ht="18.75" hidden="1" x14ac:dyDescent="0.3">
      <c r="A185" s="320"/>
      <c r="B185" s="170"/>
      <c r="C185" s="320"/>
      <c r="D185" s="320"/>
      <c r="E185" s="150" t="s">
        <v>333</v>
      </c>
      <c r="F185" s="97">
        <f t="shared" si="6"/>
        <v>0</v>
      </c>
      <c r="G185" s="97">
        <f t="shared" si="7"/>
        <v>0</v>
      </c>
      <c r="H185" s="267"/>
      <c r="I185" s="107"/>
      <c r="J185" s="107"/>
      <c r="K185" s="178"/>
      <c r="L185" s="289"/>
      <c r="M185" s="109"/>
      <c r="N185" s="110"/>
      <c r="O185" s="110"/>
      <c r="P185" s="110"/>
      <c r="Q185" s="110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</row>
    <row r="186" spans="1:64" s="103" customFormat="1" ht="18.75" hidden="1" x14ac:dyDescent="0.3">
      <c r="A186" s="320"/>
      <c r="B186" s="170"/>
      <c r="C186" s="320"/>
      <c r="D186" s="320"/>
      <c r="E186" s="150" t="s">
        <v>333</v>
      </c>
      <c r="F186" s="97">
        <f t="shared" si="6"/>
        <v>0</v>
      </c>
      <c r="G186" s="97">
        <f t="shared" si="7"/>
        <v>0</v>
      </c>
      <c r="H186" s="267"/>
      <c r="I186" s="107"/>
      <c r="J186" s="107"/>
      <c r="K186" s="178"/>
      <c r="L186" s="289"/>
      <c r="M186" s="109"/>
      <c r="N186" s="110"/>
      <c r="O186" s="110"/>
      <c r="P186" s="110"/>
      <c r="Q186" s="110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</row>
    <row r="187" spans="1:64" s="103" customFormat="1" ht="56.25" x14ac:dyDescent="0.3">
      <c r="A187" s="320"/>
      <c r="B187" s="170" t="s">
        <v>334</v>
      </c>
      <c r="C187" s="320">
        <v>261</v>
      </c>
      <c r="D187" s="320">
        <v>310</v>
      </c>
      <c r="E187" s="150" t="s">
        <v>228</v>
      </c>
      <c r="F187" s="97">
        <f t="shared" si="6"/>
        <v>0</v>
      </c>
      <c r="G187" s="97">
        <f t="shared" si="7"/>
        <v>0</v>
      </c>
      <c r="H187" s="267"/>
      <c r="I187" s="107"/>
      <c r="J187" s="107"/>
      <c r="K187" s="178"/>
      <c r="L187" s="289"/>
      <c r="M187" s="109"/>
      <c r="N187" s="110"/>
      <c r="O187" s="110"/>
      <c r="P187" s="110"/>
      <c r="Q187" s="110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</row>
    <row r="188" spans="1:64" ht="19.5" thickBot="1" x14ac:dyDescent="0.35">
      <c r="A188" s="52"/>
      <c r="B188" s="218"/>
      <c r="C188" s="52"/>
      <c r="D188" s="52"/>
      <c r="E188" s="219"/>
      <c r="F188" s="97">
        <f t="shared" si="6"/>
        <v>0</v>
      </c>
      <c r="G188" s="97">
        <f t="shared" si="7"/>
        <v>0</v>
      </c>
      <c r="H188" s="272"/>
      <c r="I188" s="182"/>
      <c r="J188" s="182"/>
      <c r="K188" s="182"/>
      <c r="L188" s="306"/>
      <c r="M188" s="57"/>
      <c r="N188" s="185"/>
      <c r="O188" s="185"/>
      <c r="P188" s="185"/>
      <c r="Q188" s="185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</row>
    <row r="189" spans="1:64" ht="18.75" customHeight="1" thickBot="1" x14ac:dyDescent="0.35">
      <c r="A189" s="204"/>
      <c r="B189" s="205" t="s">
        <v>232</v>
      </c>
      <c r="C189" s="80" t="s">
        <v>192</v>
      </c>
      <c r="D189" s="80" t="s">
        <v>192</v>
      </c>
      <c r="E189" s="80" t="s">
        <v>192</v>
      </c>
      <c r="F189" s="97">
        <f t="shared" si="6"/>
        <v>1589</v>
      </c>
      <c r="G189" s="97">
        <f t="shared" si="7"/>
        <v>0</v>
      </c>
      <c r="H189" s="273">
        <f>H191+H192+H193+H194+H195+H196+H197+H198+H199+H200+H201+H202</f>
        <v>0</v>
      </c>
      <c r="I189" s="82"/>
      <c r="J189" s="82"/>
      <c r="K189" s="82"/>
      <c r="L189" s="291">
        <f>L191+L192+L193+L194+L195+L196+L197+L198+L199+L200+L201+L202+L203</f>
        <v>1589</v>
      </c>
      <c r="M189" s="205"/>
      <c r="N189" s="206"/>
      <c r="O189" s="206"/>
      <c r="P189" s="206"/>
      <c r="Q189" s="207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64" ht="18.75" customHeight="1" x14ac:dyDescent="0.3">
      <c r="A190" s="208"/>
      <c r="B190" s="215" t="s">
        <v>318</v>
      </c>
      <c r="C190" s="208"/>
      <c r="D190" s="208"/>
      <c r="E190" s="208"/>
      <c r="F190" s="97">
        <f t="shared" si="6"/>
        <v>0</v>
      </c>
      <c r="G190" s="97">
        <f t="shared" si="7"/>
        <v>0</v>
      </c>
      <c r="H190" s="276"/>
      <c r="I190" s="91"/>
      <c r="J190" s="91"/>
      <c r="K190" s="91"/>
      <c r="L190" s="292"/>
      <c r="M190" s="208"/>
      <c r="N190" s="209"/>
      <c r="O190" s="209"/>
      <c r="P190" s="209"/>
      <c r="Q190" s="209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</row>
    <row r="191" spans="1:64" s="103" customFormat="1" ht="88.5" customHeight="1" x14ac:dyDescent="0.3">
      <c r="A191" s="320"/>
      <c r="B191" s="325" t="s">
        <v>335</v>
      </c>
      <c r="C191" s="320">
        <v>161</v>
      </c>
      <c r="D191" s="320">
        <v>211</v>
      </c>
      <c r="E191" s="187" t="s">
        <v>233</v>
      </c>
      <c r="F191" s="97">
        <f t="shared" si="6"/>
        <v>91</v>
      </c>
      <c r="G191" s="97">
        <f t="shared" si="7"/>
        <v>0</v>
      </c>
      <c r="H191" s="271"/>
      <c r="I191" s="113"/>
      <c r="J191" s="113"/>
      <c r="K191" s="177"/>
      <c r="L191" s="305">
        <v>91</v>
      </c>
      <c r="M191" s="109"/>
      <c r="N191" s="110"/>
      <c r="O191" s="110"/>
      <c r="P191" s="110"/>
      <c r="Q191" s="110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</row>
    <row r="192" spans="1:64" s="103" customFormat="1" ht="43.5" customHeight="1" x14ac:dyDescent="0.3">
      <c r="A192" s="320"/>
      <c r="B192" s="325" t="s">
        <v>336</v>
      </c>
      <c r="C192" s="320">
        <v>161</v>
      </c>
      <c r="D192" s="320">
        <v>211</v>
      </c>
      <c r="E192" s="187" t="s">
        <v>240</v>
      </c>
      <c r="F192" s="97">
        <f t="shared" si="6"/>
        <v>0</v>
      </c>
      <c r="G192" s="97">
        <f t="shared" si="7"/>
        <v>0</v>
      </c>
      <c r="H192" s="271"/>
      <c r="I192" s="113"/>
      <c r="J192" s="113"/>
      <c r="K192" s="177"/>
      <c r="L192" s="305"/>
      <c r="M192" s="109"/>
      <c r="N192" s="110"/>
      <c r="O192" s="110"/>
      <c r="P192" s="110"/>
      <c r="Q192" s="110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</row>
    <row r="193" spans="1:64" s="103" customFormat="1" ht="39" customHeight="1" x14ac:dyDescent="0.3">
      <c r="A193" s="320"/>
      <c r="B193" s="325" t="s">
        <v>336</v>
      </c>
      <c r="C193" s="320">
        <v>161</v>
      </c>
      <c r="D193" s="320">
        <v>211</v>
      </c>
      <c r="E193" s="187" t="s">
        <v>241</v>
      </c>
      <c r="F193" s="97">
        <f t="shared" si="6"/>
        <v>0</v>
      </c>
      <c r="G193" s="97">
        <f t="shared" si="7"/>
        <v>0</v>
      </c>
      <c r="H193" s="271"/>
      <c r="I193" s="113"/>
      <c r="J193" s="113"/>
      <c r="K193" s="177"/>
      <c r="L193" s="305"/>
      <c r="M193" s="109"/>
      <c r="N193" s="110"/>
      <c r="O193" s="110"/>
      <c r="P193" s="110"/>
      <c r="Q193" s="110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</row>
    <row r="194" spans="1:64" s="103" customFormat="1" ht="46.5" customHeight="1" x14ac:dyDescent="0.3">
      <c r="A194" s="320"/>
      <c r="B194" s="325" t="s">
        <v>336</v>
      </c>
      <c r="C194" s="320">
        <v>161</v>
      </c>
      <c r="D194" s="320">
        <v>211</v>
      </c>
      <c r="E194" s="187" t="s">
        <v>242</v>
      </c>
      <c r="F194" s="97">
        <f t="shared" si="6"/>
        <v>0</v>
      </c>
      <c r="G194" s="97">
        <f t="shared" si="7"/>
        <v>0</v>
      </c>
      <c r="H194" s="271"/>
      <c r="I194" s="113"/>
      <c r="J194" s="113"/>
      <c r="K194" s="177"/>
      <c r="L194" s="305"/>
      <c r="M194" s="109"/>
      <c r="N194" s="110"/>
      <c r="O194" s="110"/>
      <c r="P194" s="110"/>
      <c r="Q194" s="110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</row>
    <row r="195" spans="1:64" s="103" customFormat="1" ht="85.5" customHeight="1" x14ac:dyDescent="0.3">
      <c r="A195" s="320"/>
      <c r="B195" s="325" t="s">
        <v>337</v>
      </c>
      <c r="C195" s="320">
        <v>162</v>
      </c>
      <c r="D195" s="320">
        <v>212</v>
      </c>
      <c r="E195" s="187" t="s">
        <v>234</v>
      </c>
      <c r="F195" s="97">
        <f t="shared" si="6"/>
        <v>162</v>
      </c>
      <c r="G195" s="97">
        <f t="shared" si="7"/>
        <v>0</v>
      </c>
      <c r="H195" s="271"/>
      <c r="I195" s="113"/>
      <c r="J195" s="113"/>
      <c r="K195" s="177"/>
      <c r="L195" s="305">
        <v>162</v>
      </c>
      <c r="M195" s="109"/>
      <c r="N195" s="110"/>
      <c r="O195" s="110"/>
      <c r="P195" s="110"/>
      <c r="Q195" s="110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</row>
    <row r="196" spans="1:64" s="103" customFormat="1" ht="81" customHeight="1" x14ac:dyDescent="0.3">
      <c r="A196" s="320"/>
      <c r="B196" s="325" t="s">
        <v>337</v>
      </c>
      <c r="C196" s="320">
        <v>162</v>
      </c>
      <c r="D196" s="320">
        <v>212</v>
      </c>
      <c r="E196" s="187" t="s">
        <v>235</v>
      </c>
      <c r="F196" s="97">
        <f t="shared" si="6"/>
        <v>164</v>
      </c>
      <c r="G196" s="97">
        <f t="shared" si="7"/>
        <v>0</v>
      </c>
      <c r="H196" s="271"/>
      <c r="I196" s="113"/>
      <c r="J196" s="113"/>
      <c r="K196" s="177"/>
      <c r="L196" s="305">
        <v>164</v>
      </c>
      <c r="M196" s="109"/>
      <c r="N196" s="110"/>
      <c r="O196" s="110"/>
      <c r="P196" s="110"/>
      <c r="Q196" s="110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</row>
    <row r="197" spans="1:64" s="103" customFormat="1" ht="37.5" x14ac:dyDescent="0.3">
      <c r="A197" s="320"/>
      <c r="B197" s="325" t="s">
        <v>338</v>
      </c>
      <c r="C197" s="320">
        <v>163</v>
      </c>
      <c r="D197" s="320">
        <v>213</v>
      </c>
      <c r="E197" s="187" t="s">
        <v>240</v>
      </c>
      <c r="F197" s="97">
        <f t="shared" si="6"/>
        <v>0</v>
      </c>
      <c r="G197" s="97">
        <f t="shared" si="7"/>
        <v>0</v>
      </c>
      <c r="H197" s="271"/>
      <c r="I197" s="113"/>
      <c r="J197" s="113"/>
      <c r="K197" s="177"/>
      <c r="L197" s="305"/>
      <c r="M197" s="109"/>
      <c r="N197" s="110"/>
      <c r="O197" s="110"/>
      <c r="P197" s="110"/>
      <c r="Q197" s="110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</row>
    <row r="198" spans="1:64" s="103" customFormat="1" ht="37.5" x14ac:dyDescent="0.3">
      <c r="A198" s="320"/>
      <c r="B198" s="325" t="s">
        <v>338</v>
      </c>
      <c r="C198" s="320">
        <v>163</v>
      </c>
      <c r="D198" s="320">
        <v>213</v>
      </c>
      <c r="E198" s="187" t="s">
        <v>241</v>
      </c>
      <c r="F198" s="97">
        <f t="shared" si="6"/>
        <v>0</v>
      </c>
      <c r="G198" s="97">
        <f t="shared" si="7"/>
        <v>0</v>
      </c>
      <c r="H198" s="271"/>
      <c r="I198" s="113"/>
      <c r="J198" s="113"/>
      <c r="K198" s="177"/>
      <c r="L198" s="305"/>
      <c r="M198" s="109"/>
      <c r="N198" s="110"/>
      <c r="O198" s="110"/>
      <c r="P198" s="110"/>
      <c r="Q198" s="110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</row>
    <row r="199" spans="1:64" s="103" customFormat="1" ht="37.5" x14ac:dyDescent="0.3">
      <c r="A199" s="320"/>
      <c r="B199" s="325" t="s">
        <v>338</v>
      </c>
      <c r="C199" s="320">
        <v>163</v>
      </c>
      <c r="D199" s="320">
        <v>213</v>
      </c>
      <c r="E199" s="187" t="s">
        <v>242</v>
      </c>
      <c r="F199" s="97">
        <f t="shared" si="6"/>
        <v>0</v>
      </c>
      <c r="G199" s="97">
        <f t="shared" si="7"/>
        <v>0</v>
      </c>
      <c r="H199" s="271"/>
      <c r="I199" s="113"/>
      <c r="J199" s="113"/>
      <c r="K199" s="177"/>
      <c r="L199" s="305"/>
      <c r="M199" s="109"/>
      <c r="N199" s="110"/>
      <c r="O199" s="110"/>
      <c r="P199" s="110"/>
      <c r="Q199" s="110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</row>
    <row r="200" spans="1:64" s="103" customFormat="1" ht="82.5" customHeight="1" x14ac:dyDescent="0.3">
      <c r="A200" s="320"/>
      <c r="B200" s="325" t="s">
        <v>339</v>
      </c>
      <c r="C200" s="320">
        <v>242</v>
      </c>
      <c r="D200" s="320">
        <v>262</v>
      </c>
      <c r="E200" s="187" t="s">
        <v>236</v>
      </c>
      <c r="F200" s="97">
        <f t="shared" si="6"/>
        <v>0</v>
      </c>
      <c r="G200" s="97">
        <f t="shared" si="7"/>
        <v>0</v>
      </c>
      <c r="H200" s="271"/>
      <c r="I200" s="113"/>
      <c r="J200" s="113"/>
      <c r="K200" s="177"/>
      <c r="L200" s="305"/>
      <c r="M200" s="109"/>
      <c r="N200" s="110"/>
      <c r="O200" s="110"/>
      <c r="P200" s="110"/>
      <c r="Q200" s="110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</row>
    <row r="201" spans="1:64" s="103" customFormat="1" ht="85.5" customHeight="1" x14ac:dyDescent="0.3">
      <c r="A201" s="320"/>
      <c r="B201" s="325" t="s">
        <v>339</v>
      </c>
      <c r="C201" s="320">
        <v>242</v>
      </c>
      <c r="D201" s="320">
        <v>262</v>
      </c>
      <c r="E201" s="187" t="s">
        <v>237</v>
      </c>
      <c r="F201" s="97">
        <f t="shared" si="6"/>
        <v>1172</v>
      </c>
      <c r="G201" s="97">
        <f t="shared" si="7"/>
        <v>0</v>
      </c>
      <c r="H201" s="271"/>
      <c r="I201" s="113"/>
      <c r="J201" s="113"/>
      <c r="K201" s="177"/>
      <c r="L201" s="305">
        <v>1172</v>
      </c>
      <c r="M201" s="109"/>
      <c r="N201" s="110"/>
      <c r="O201" s="110"/>
      <c r="P201" s="110"/>
      <c r="Q201" s="110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</row>
    <row r="202" spans="1:64" s="103" customFormat="1" ht="84" customHeight="1" x14ac:dyDescent="0.3">
      <c r="A202" s="320"/>
      <c r="B202" s="325" t="s">
        <v>339</v>
      </c>
      <c r="C202" s="320">
        <v>242</v>
      </c>
      <c r="D202" s="320">
        <v>262</v>
      </c>
      <c r="E202" s="112" t="s">
        <v>238</v>
      </c>
      <c r="F202" s="97">
        <f t="shared" si="6"/>
        <v>0</v>
      </c>
      <c r="G202" s="97">
        <f t="shared" si="7"/>
        <v>0</v>
      </c>
      <c r="H202" s="271"/>
      <c r="I202" s="113"/>
      <c r="J202" s="113"/>
      <c r="K202" s="177"/>
      <c r="L202" s="305"/>
      <c r="M202" s="109"/>
      <c r="N202" s="110"/>
      <c r="O202" s="110"/>
      <c r="P202" s="110"/>
      <c r="Q202" s="110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</row>
    <row r="203" spans="1:64" s="103" customFormat="1" ht="80.25" customHeight="1" thickBot="1" x14ac:dyDescent="0.35">
      <c r="A203" s="318"/>
      <c r="B203" s="326" t="s">
        <v>339</v>
      </c>
      <c r="C203" s="217">
        <v>242</v>
      </c>
      <c r="D203" s="217">
        <v>262</v>
      </c>
      <c r="E203" s="190" t="s">
        <v>239</v>
      </c>
      <c r="F203" s="97">
        <f t="shared" si="6"/>
        <v>0</v>
      </c>
      <c r="G203" s="97">
        <f t="shared" si="7"/>
        <v>0</v>
      </c>
      <c r="H203" s="272"/>
      <c r="I203" s="118"/>
      <c r="J203" s="118"/>
      <c r="K203" s="182"/>
      <c r="L203" s="306"/>
      <c r="M203" s="121"/>
      <c r="N203" s="122"/>
      <c r="O203" s="122"/>
      <c r="P203" s="122"/>
      <c r="Q203" s="12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</row>
    <row r="204" spans="1:64" ht="42" customHeight="1" thickBot="1" x14ac:dyDescent="0.35">
      <c r="A204" s="204"/>
      <c r="B204" s="205" t="s">
        <v>243</v>
      </c>
      <c r="C204" s="80" t="s">
        <v>196</v>
      </c>
      <c r="D204" s="80" t="s">
        <v>196</v>
      </c>
      <c r="E204" s="80" t="s">
        <v>196</v>
      </c>
      <c r="F204" s="97">
        <f t="shared" si="6"/>
        <v>0</v>
      </c>
      <c r="G204" s="97">
        <f t="shared" si="7"/>
        <v>0</v>
      </c>
      <c r="H204" s="273">
        <f>H206+H209+H207+H208</f>
        <v>0</v>
      </c>
      <c r="I204" s="82"/>
      <c r="J204" s="82"/>
      <c r="K204" s="82"/>
      <c r="L204" s="291">
        <f>L206+L209+L207+L208</f>
        <v>0</v>
      </c>
      <c r="M204" s="205"/>
      <c r="N204" s="206"/>
      <c r="O204" s="206"/>
      <c r="P204" s="206"/>
      <c r="Q204" s="207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64" ht="18.75" customHeight="1" x14ac:dyDescent="0.3">
      <c r="A205" s="208"/>
      <c r="B205" s="215" t="s">
        <v>318</v>
      </c>
      <c r="C205" s="208"/>
      <c r="D205" s="208"/>
      <c r="E205" s="208"/>
      <c r="F205" s="97">
        <f t="shared" si="6"/>
        <v>0</v>
      </c>
      <c r="G205" s="97">
        <f t="shared" si="7"/>
        <v>0</v>
      </c>
      <c r="H205" s="276"/>
      <c r="I205" s="91"/>
      <c r="J205" s="91"/>
      <c r="K205" s="91"/>
      <c r="L205" s="292"/>
      <c r="M205" s="208"/>
      <c r="N205" s="209"/>
      <c r="O205" s="209"/>
      <c r="P205" s="209"/>
      <c r="Q205" s="209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64" s="103" customFormat="1" ht="56.25" customHeight="1" x14ac:dyDescent="0.3">
      <c r="A206" s="362"/>
      <c r="B206" s="377" t="s">
        <v>340</v>
      </c>
      <c r="C206" s="362">
        <v>175</v>
      </c>
      <c r="D206" s="362">
        <v>225</v>
      </c>
      <c r="E206" s="112" t="s">
        <v>244</v>
      </c>
      <c r="F206" s="97">
        <f t="shared" si="6"/>
        <v>0</v>
      </c>
      <c r="G206" s="97">
        <f t="shared" si="7"/>
        <v>0</v>
      </c>
      <c r="H206" s="271"/>
      <c r="I206" s="113"/>
      <c r="J206" s="113"/>
      <c r="K206" s="177"/>
      <c r="L206" s="305"/>
      <c r="M206" s="109"/>
      <c r="N206" s="110"/>
      <c r="O206" s="110"/>
      <c r="P206" s="110"/>
      <c r="Q206" s="110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</row>
    <row r="207" spans="1:64" s="103" customFormat="1" ht="45.75" customHeight="1" x14ac:dyDescent="0.3">
      <c r="A207" s="375"/>
      <c r="B207" s="378"/>
      <c r="C207" s="375"/>
      <c r="D207" s="375"/>
      <c r="E207" s="190" t="s">
        <v>247</v>
      </c>
      <c r="F207" s="97">
        <f t="shared" si="6"/>
        <v>0</v>
      </c>
      <c r="G207" s="97">
        <f t="shared" si="7"/>
        <v>0</v>
      </c>
      <c r="H207" s="272"/>
      <c r="I207" s="118"/>
      <c r="J207" s="118"/>
      <c r="K207" s="182"/>
      <c r="L207" s="306"/>
      <c r="M207" s="121"/>
      <c r="N207" s="122"/>
      <c r="O207" s="122"/>
      <c r="P207" s="122"/>
      <c r="Q207" s="12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</row>
    <row r="208" spans="1:64" s="103" customFormat="1" ht="45.75" customHeight="1" x14ac:dyDescent="0.3">
      <c r="A208" s="375"/>
      <c r="B208" s="378"/>
      <c r="C208" s="375"/>
      <c r="D208" s="375"/>
      <c r="E208" s="190" t="s">
        <v>246</v>
      </c>
      <c r="F208" s="97">
        <f t="shared" si="6"/>
        <v>0</v>
      </c>
      <c r="G208" s="97">
        <f t="shared" si="7"/>
        <v>0</v>
      </c>
      <c r="H208" s="272"/>
      <c r="I208" s="118"/>
      <c r="J208" s="118"/>
      <c r="K208" s="182"/>
      <c r="L208" s="306"/>
      <c r="M208" s="121"/>
      <c r="N208" s="122"/>
      <c r="O208" s="122"/>
      <c r="P208" s="122"/>
      <c r="Q208" s="12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</row>
    <row r="209" spans="1:65" s="103" customFormat="1" ht="60" customHeight="1" thickBot="1" x14ac:dyDescent="0.35">
      <c r="A209" s="376"/>
      <c r="B209" s="379"/>
      <c r="C209" s="376"/>
      <c r="D209" s="376"/>
      <c r="E209" s="190" t="s">
        <v>245</v>
      </c>
      <c r="F209" s="97">
        <f t="shared" si="6"/>
        <v>0</v>
      </c>
      <c r="G209" s="97">
        <f t="shared" si="7"/>
        <v>0</v>
      </c>
      <c r="H209" s="272"/>
      <c r="I209" s="118"/>
      <c r="J209" s="118"/>
      <c r="K209" s="182"/>
      <c r="L209" s="306"/>
      <c r="M209" s="121"/>
      <c r="N209" s="122"/>
      <c r="O209" s="122"/>
      <c r="P209" s="122"/>
      <c r="Q209" s="12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</row>
    <row r="210" spans="1:65" ht="18.75" customHeight="1" thickBot="1" x14ac:dyDescent="0.35">
      <c r="A210" s="204"/>
      <c r="B210" s="205" t="s">
        <v>248</v>
      </c>
      <c r="C210" s="80" t="s">
        <v>192</v>
      </c>
      <c r="D210" s="80" t="s">
        <v>192</v>
      </c>
      <c r="E210" s="80" t="s">
        <v>192</v>
      </c>
      <c r="F210" s="97">
        <f t="shared" si="6"/>
        <v>5022</v>
      </c>
      <c r="G210" s="97">
        <f t="shared" si="7"/>
        <v>0</v>
      </c>
      <c r="H210" s="273">
        <f>H212+H213+H214+H218+H225</f>
        <v>0</v>
      </c>
      <c r="I210" s="82"/>
      <c r="J210" s="82"/>
      <c r="K210" s="82"/>
      <c r="L210" s="291">
        <f>L212+L213+L214+L218+L225</f>
        <v>5022</v>
      </c>
      <c r="M210" s="205"/>
      <c r="N210" s="206"/>
      <c r="O210" s="206"/>
      <c r="P210" s="206"/>
      <c r="Q210" s="207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</row>
    <row r="211" spans="1:65" ht="18.75" customHeight="1" x14ac:dyDescent="0.3">
      <c r="A211" s="208"/>
      <c r="B211" s="215" t="s">
        <v>318</v>
      </c>
      <c r="C211" s="208"/>
      <c r="D211" s="208"/>
      <c r="E211" s="208"/>
      <c r="F211" s="97">
        <f t="shared" si="6"/>
        <v>0</v>
      </c>
      <c r="G211" s="97">
        <f t="shared" si="7"/>
        <v>0</v>
      </c>
      <c r="H211" s="276"/>
      <c r="I211" s="91"/>
      <c r="J211" s="91"/>
      <c r="K211" s="91"/>
      <c r="L211" s="292"/>
      <c r="M211" s="208"/>
      <c r="N211" s="209"/>
      <c r="O211" s="209"/>
      <c r="P211" s="209"/>
      <c r="Q211" s="209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65" s="109" customFormat="1" ht="56.25" x14ac:dyDescent="0.3">
      <c r="A212" s="159"/>
      <c r="B212" s="114" t="s">
        <v>341</v>
      </c>
      <c r="C212" s="320">
        <v>176</v>
      </c>
      <c r="D212" s="320">
        <v>226</v>
      </c>
      <c r="E212" s="112" t="s">
        <v>257</v>
      </c>
      <c r="F212" s="97">
        <f t="shared" si="6"/>
        <v>4008</v>
      </c>
      <c r="G212" s="97">
        <f t="shared" si="7"/>
        <v>0</v>
      </c>
      <c r="H212" s="277"/>
      <c r="I212" s="106"/>
      <c r="J212" s="106"/>
      <c r="K212" s="176"/>
      <c r="L212" s="290">
        <v>4008</v>
      </c>
      <c r="M212" s="159"/>
      <c r="N212" s="106"/>
      <c r="O212" s="106"/>
      <c r="P212" s="106"/>
      <c r="Q212" s="106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211"/>
    </row>
    <row r="213" spans="1:65" s="109" customFormat="1" ht="112.5" x14ac:dyDescent="0.3">
      <c r="A213" s="159"/>
      <c r="B213" s="327" t="s">
        <v>342</v>
      </c>
      <c r="C213" s="320">
        <v>176</v>
      </c>
      <c r="D213" s="320">
        <v>226</v>
      </c>
      <c r="E213" s="112" t="s">
        <v>258</v>
      </c>
      <c r="F213" s="97">
        <f t="shared" si="6"/>
        <v>1014</v>
      </c>
      <c r="G213" s="97">
        <f t="shared" si="7"/>
        <v>0</v>
      </c>
      <c r="H213" s="277"/>
      <c r="I213" s="106"/>
      <c r="J213" s="106"/>
      <c r="K213" s="176"/>
      <c r="L213" s="290">
        <v>1014</v>
      </c>
      <c r="M213" s="159"/>
      <c r="N213" s="106"/>
      <c r="O213" s="106"/>
      <c r="P213" s="106"/>
      <c r="Q213" s="106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211"/>
    </row>
    <row r="214" spans="1:65" s="109" customFormat="1" ht="56.25" x14ac:dyDescent="0.3">
      <c r="A214" s="159"/>
      <c r="B214" s="114" t="s">
        <v>343</v>
      </c>
      <c r="C214" s="320">
        <v>176</v>
      </c>
      <c r="D214" s="320">
        <v>226</v>
      </c>
      <c r="E214" s="112" t="s">
        <v>259</v>
      </c>
      <c r="F214" s="97">
        <f t="shared" si="6"/>
        <v>0</v>
      </c>
      <c r="G214" s="97">
        <f t="shared" si="7"/>
        <v>0</v>
      </c>
      <c r="H214" s="277"/>
      <c r="I214" s="106"/>
      <c r="J214" s="106"/>
      <c r="K214" s="176"/>
      <c r="L214" s="290"/>
      <c r="M214" s="159"/>
      <c r="N214" s="106"/>
      <c r="O214" s="106"/>
      <c r="P214" s="106"/>
      <c r="Q214" s="106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211"/>
    </row>
    <row r="215" spans="1:65" s="103" customFormat="1" ht="18.75" hidden="1" x14ac:dyDescent="0.3">
      <c r="A215" s="320"/>
      <c r="B215" s="327"/>
      <c r="C215" s="320"/>
      <c r="D215" s="320"/>
      <c r="E215" s="112" t="s">
        <v>344</v>
      </c>
      <c r="F215" s="97">
        <f t="shared" si="6"/>
        <v>0</v>
      </c>
      <c r="G215" s="97">
        <f t="shared" si="7"/>
        <v>0</v>
      </c>
      <c r="H215" s="271"/>
      <c r="I215" s="113"/>
      <c r="J215" s="113"/>
      <c r="K215" s="177"/>
      <c r="L215" s="305"/>
      <c r="M215" s="109"/>
      <c r="N215" s="110"/>
      <c r="O215" s="110"/>
      <c r="P215" s="110"/>
      <c r="Q215" s="110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</row>
    <row r="216" spans="1:65" s="103" customFormat="1" ht="18.75" hidden="1" x14ac:dyDescent="0.3">
      <c r="A216" s="320"/>
      <c r="B216" s="327"/>
      <c r="C216" s="320"/>
      <c r="D216" s="320"/>
      <c r="E216" s="112" t="s">
        <v>344</v>
      </c>
      <c r="F216" s="97">
        <f t="shared" si="6"/>
        <v>0</v>
      </c>
      <c r="G216" s="97">
        <f t="shared" si="7"/>
        <v>0</v>
      </c>
      <c r="H216" s="271"/>
      <c r="I216" s="113"/>
      <c r="J216" s="113"/>
      <c r="K216" s="177"/>
      <c r="L216" s="305"/>
      <c r="M216" s="109"/>
      <c r="N216" s="110"/>
      <c r="O216" s="110"/>
      <c r="P216" s="110"/>
      <c r="Q216" s="110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</row>
    <row r="217" spans="1:65" s="103" customFormat="1" ht="18.75" hidden="1" x14ac:dyDescent="0.3">
      <c r="A217" s="320"/>
      <c r="B217" s="327"/>
      <c r="C217" s="320"/>
      <c r="D217" s="320"/>
      <c r="E217" s="112" t="s">
        <v>344</v>
      </c>
      <c r="F217" s="97">
        <f t="shared" si="6"/>
        <v>0</v>
      </c>
      <c r="G217" s="97">
        <f t="shared" si="7"/>
        <v>0</v>
      </c>
      <c r="H217" s="271"/>
      <c r="I217" s="113"/>
      <c r="J217" s="113"/>
      <c r="K217" s="177"/>
      <c r="L217" s="305"/>
      <c r="M217" s="109"/>
      <c r="N217" s="110"/>
      <c r="O217" s="110"/>
      <c r="P217" s="110"/>
      <c r="Q217" s="110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</row>
    <row r="218" spans="1:65" s="103" customFormat="1" ht="75" x14ac:dyDescent="0.3">
      <c r="A218" s="320"/>
      <c r="B218" s="327" t="s">
        <v>345</v>
      </c>
      <c r="C218" s="320">
        <v>261</v>
      </c>
      <c r="D218" s="320">
        <v>310</v>
      </c>
      <c r="E218" s="112" t="s">
        <v>256</v>
      </c>
      <c r="F218" s="97">
        <f t="shared" si="6"/>
        <v>0</v>
      </c>
      <c r="G218" s="97">
        <f t="shared" si="7"/>
        <v>0</v>
      </c>
      <c r="H218" s="267"/>
      <c r="I218" s="107"/>
      <c r="J218" s="107"/>
      <c r="K218" s="178"/>
      <c r="L218" s="289"/>
      <c r="M218" s="109"/>
      <c r="N218" s="110"/>
      <c r="O218" s="110"/>
      <c r="P218" s="110"/>
      <c r="Q218" s="110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</row>
    <row r="219" spans="1:65" s="103" customFormat="1" ht="18.75" hidden="1" x14ac:dyDescent="0.3">
      <c r="A219" s="320"/>
      <c r="B219" s="167"/>
      <c r="C219" s="320"/>
      <c r="D219" s="320"/>
      <c r="E219" s="112" t="s">
        <v>344</v>
      </c>
      <c r="F219" s="97">
        <f t="shared" si="6"/>
        <v>0</v>
      </c>
      <c r="G219" s="97">
        <f t="shared" si="7"/>
        <v>0</v>
      </c>
      <c r="H219" s="271"/>
      <c r="I219" s="113"/>
      <c r="J219" s="113"/>
      <c r="K219" s="177"/>
      <c r="L219" s="305"/>
      <c r="M219" s="109"/>
      <c r="N219" s="110"/>
      <c r="O219" s="110"/>
      <c r="P219" s="110"/>
      <c r="Q219" s="110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</row>
    <row r="220" spans="1:65" s="103" customFormat="1" ht="18.75" hidden="1" x14ac:dyDescent="0.3">
      <c r="A220" s="320"/>
      <c r="B220" s="164"/>
      <c r="C220" s="320"/>
      <c r="D220" s="320"/>
      <c r="E220" s="112" t="s">
        <v>344</v>
      </c>
      <c r="F220" s="97">
        <f t="shared" si="6"/>
        <v>0</v>
      </c>
      <c r="G220" s="97">
        <f t="shared" si="7"/>
        <v>0</v>
      </c>
      <c r="H220" s="271"/>
      <c r="I220" s="113"/>
      <c r="J220" s="113"/>
      <c r="K220" s="177"/>
      <c r="L220" s="305"/>
      <c r="M220" s="109"/>
      <c r="N220" s="110"/>
      <c r="O220" s="110"/>
      <c r="P220" s="110"/>
      <c r="Q220" s="110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</row>
    <row r="221" spans="1:65" s="103" customFormat="1" ht="18.75" hidden="1" x14ac:dyDescent="0.3">
      <c r="A221" s="320"/>
      <c r="B221" s="164"/>
      <c r="C221" s="320"/>
      <c r="D221" s="320"/>
      <c r="E221" s="112" t="s">
        <v>344</v>
      </c>
      <c r="F221" s="97">
        <f t="shared" si="6"/>
        <v>0</v>
      </c>
      <c r="G221" s="97">
        <f t="shared" si="7"/>
        <v>0</v>
      </c>
      <c r="H221" s="271"/>
      <c r="I221" s="113"/>
      <c r="J221" s="113"/>
      <c r="K221" s="177"/>
      <c r="L221" s="305"/>
      <c r="M221" s="109"/>
      <c r="N221" s="110"/>
      <c r="O221" s="110"/>
      <c r="P221" s="110"/>
      <c r="Q221" s="110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</row>
    <row r="222" spans="1:65" s="103" customFormat="1" ht="18.75" hidden="1" x14ac:dyDescent="0.3">
      <c r="A222" s="320"/>
      <c r="B222" s="167"/>
      <c r="C222" s="320"/>
      <c r="D222" s="320"/>
      <c r="E222" s="112" t="s">
        <v>344</v>
      </c>
      <c r="F222" s="97">
        <f t="shared" si="6"/>
        <v>0</v>
      </c>
      <c r="G222" s="97">
        <f t="shared" si="7"/>
        <v>0</v>
      </c>
      <c r="H222" s="271"/>
      <c r="I222" s="113"/>
      <c r="J222" s="113"/>
      <c r="K222" s="177"/>
      <c r="L222" s="305"/>
      <c r="M222" s="109"/>
      <c r="N222" s="110"/>
      <c r="O222" s="110"/>
      <c r="P222" s="110"/>
      <c r="Q222" s="110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</row>
    <row r="223" spans="1:65" s="103" customFormat="1" ht="18.75" hidden="1" x14ac:dyDescent="0.3">
      <c r="A223" s="320"/>
      <c r="B223" s="321"/>
      <c r="C223" s="320"/>
      <c r="D223" s="320"/>
      <c r="E223" s="112" t="s">
        <v>344</v>
      </c>
      <c r="F223" s="97">
        <f t="shared" si="6"/>
        <v>0</v>
      </c>
      <c r="G223" s="97">
        <f t="shared" si="7"/>
        <v>0</v>
      </c>
      <c r="H223" s="271"/>
      <c r="I223" s="113"/>
      <c r="J223" s="113"/>
      <c r="K223" s="177"/>
      <c r="L223" s="305"/>
      <c r="M223" s="109"/>
      <c r="N223" s="110"/>
      <c r="O223" s="110"/>
      <c r="P223" s="110"/>
      <c r="Q223" s="110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</row>
    <row r="224" spans="1:65" s="103" customFormat="1" ht="18.75" hidden="1" x14ac:dyDescent="0.3">
      <c r="A224" s="320"/>
      <c r="B224" s="114"/>
      <c r="C224" s="320"/>
      <c r="D224" s="320"/>
      <c r="E224" s="112"/>
      <c r="F224" s="97">
        <f t="shared" si="6"/>
        <v>0</v>
      </c>
      <c r="G224" s="97">
        <f t="shared" si="7"/>
        <v>0</v>
      </c>
      <c r="H224" s="271"/>
      <c r="I224" s="113"/>
      <c r="J224" s="113"/>
      <c r="K224" s="177"/>
      <c r="L224" s="305"/>
      <c r="M224" s="109"/>
      <c r="N224" s="110"/>
      <c r="O224" s="110"/>
      <c r="P224" s="110"/>
      <c r="Q224" s="110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</row>
    <row r="225" spans="1:64" s="103" customFormat="1" ht="101.25" customHeight="1" thickBot="1" x14ac:dyDescent="0.35">
      <c r="A225" s="318"/>
      <c r="B225" s="328" t="s">
        <v>346</v>
      </c>
      <c r="C225" s="318">
        <v>264</v>
      </c>
      <c r="D225" s="318">
        <v>340</v>
      </c>
      <c r="E225" s="190" t="s">
        <v>255</v>
      </c>
      <c r="F225" s="97">
        <f t="shared" si="6"/>
        <v>0</v>
      </c>
      <c r="G225" s="97">
        <f t="shared" si="7"/>
        <v>0</v>
      </c>
      <c r="H225" s="272"/>
      <c r="I225" s="118"/>
      <c r="J225" s="118"/>
      <c r="K225" s="182"/>
      <c r="L225" s="306"/>
      <c r="M225" s="121"/>
      <c r="N225" s="122"/>
      <c r="O225" s="122"/>
      <c r="P225" s="122"/>
      <c r="Q225" s="12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</row>
    <row r="226" spans="1:64" s="103" customFormat="1" ht="45.75" customHeight="1" thickBot="1" x14ac:dyDescent="0.35">
      <c r="A226" s="222"/>
      <c r="B226" s="223" t="s">
        <v>347</v>
      </c>
      <c r="C226" s="224" t="s">
        <v>196</v>
      </c>
      <c r="D226" s="224" t="s">
        <v>196</v>
      </c>
      <c r="E226" s="224" t="s">
        <v>196</v>
      </c>
      <c r="F226" s="97">
        <f t="shared" si="6"/>
        <v>2221</v>
      </c>
      <c r="G226" s="97">
        <f t="shared" si="7"/>
        <v>2221</v>
      </c>
      <c r="H226" s="278"/>
      <c r="I226" s="212">
        <f>I227+I245+I257+I263</f>
        <v>1700</v>
      </c>
      <c r="J226" s="212">
        <f t="shared" ref="J226:K226" si="8">J227+J245+J257+J263</f>
        <v>170</v>
      </c>
      <c r="K226" s="191">
        <f t="shared" si="8"/>
        <v>351</v>
      </c>
      <c r="L226" s="309"/>
      <c r="M226" s="225"/>
      <c r="N226" s="225"/>
      <c r="O226" s="225"/>
      <c r="P226" s="225"/>
      <c r="Q226" s="226"/>
    </row>
    <row r="227" spans="1:64" s="103" customFormat="1" ht="19.5" thickBot="1" x14ac:dyDescent="0.35">
      <c r="A227" s="227"/>
      <c r="B227" s="228" t="s">
        <v>261</v>
      </c>
      <c r="C227" s="229" t="s">
        <v>192</v>
      </c>
      <c r="D227" s="229" t="s">
        <v>192</v>
      </c>
      <c r="E227" s="224" t="s">
        <v>192</v>
      </c>
      <c r="F227" s="97">
        <f t="shared" si="6"/>
        <v>1700</v>
      </c>
      <c r="G227" s="97">
        <f t="shared" si="7"/>
        <v>1700</v>
      </c>
      <c r="H227" s="279"/>
      <c r="I227" s="129">
        <f>SUM(I228:I244)</f>
        <v>1700</v>
      </c>
      <c r="J227" s="230"/>
      <c r="K227" s="257"/>
      <c r="L227" s="294"/>
      <c r="M227" s="231"/>
      <c r="N227" s="231"/>
      <c r="O227" s="231"/>
      <c r="P227" s="231"/>
      <c r="Q227" s="232"/>
    </row>
    <row r="228" spans="1:64" s="103" customFormat="1" ht="18.75" x14ac:dyDescent="0.3">
      <c r="A228" s="100"/>
      <c r="B228" s="329" t="s">
        <v>296</v>
      </c>
      <c r="C228" s="234">
        <v>161</v>
      </c>
      <c r="D228" s="234">
        <v>211</v>
      </c>
      <c r="E228" s="192" t="s">
        <v>262</v>
      </c>
      <c r="F228" s="97">
        <f t="shared" si="6"/>
        <v>667</v>
      </c>
      <c r="G228" s="97">
        <f t="shared" si="7"/>
        <v>667</v>
      </c>
      <c r="H228" s="280"/>
      <c r="I228" s="99">
        <v>667</v>
      </c>
      <c r="J228" s="235"/>
      <c r="K228" s="314"/>
      <c r="L228" s="295"/>
      <c r="M228" s="100"/>
      <c r="N228" s="100"/>
      <c r="O228" s="100"/>
      <c r="P228" s="100"/>
      <c r="Q228" s="100"/>
    </row>
    <row r="229" spans="1:64" s="103" customFormat="1" ht="18.75" x14ac:dyDescent="0.3">
      <c r="A229" s="109"/>
      <c r="B229" s="328" t="s">
        <v>348</v>
      </c>
      <c r="C229" s="236">
        <v>162</v>
      </c>
      <c r="D229" s="236">
        <v>212</v>
      </c>
      <c r="E229" s="112" t="s">
        <v>262</v>
      </c>
      <c r="F229" s="97">
        <f t="shared" si="6"/>
        <v>0</v>
      </c>
      <c r="G229" s="97">
        <f t="shared" si="7"/>
        <v>0</v>
      </c>
      <c r="H229" s="281"/>
      <c r="I229" s="108"/>
      <c r="J229" s="237"/>
      <c r="K229" s="315"/>
      <c r="L229" s="296"/>
      <c r="M229" s="109"/>
      <c r="N229" s="109"/>
      <c r="O229" s="109"/>
      <c r="P229" s="109"/>
      <c r="Q229" s="109"/>
    </row>
    <row r="230" spans="1:64" s="103" customFormat="1" ht="18.75" x14ac:dyDescent="0.3">
      <c r="A230" s="109"/>
      <c r="B230" s="328" t="s">
        <v>349</v>
      </c>
      <c r="C230" s="236">
        <v>163</v>
      </c>
      <c r="D230" s="236">
        <v>213</v>
      </c>
      <c r="E230" s="112" t="s">
        <v>262</v>
      </c>
      <c r="F230" s="97">
        <f t="shared" si="6"/>
        <v>201</v>
      </c>
      <c r="G230" s="97">
        <f t="shared" si="7"/>
        <v>201</v>
      </c>
      <c r="H230" s="281"/>
      <c r="I230" s="108">
        <v>201</v>
      </c>
      <c r="J230" s="237"/>
      <c r="K230" s="315"/>
      <c r="L230" s="296"/>
      <c r="M230" s="109"/>
      <c r="N230" s="109"/>
      <c r="O230" s="109"/>
      <c r="P230" s="109"/>
      <c r="Q230" s="109"/>
    </row>
    <row r="231" spans="1:64" s="103" customFormat="1" ht="20.25" customHeight="1" x14ac:dyDescent="0.3">
      <c r="A231" s="109"/>
      <c r="B231" s="328" t="s">
        <v>350</v>
      </c>
      <c r="C231" s="236">
        <v>171</v>
      </c>
      <c r="D231" s="236">
        <v>221</v>
      </c>
      <c r="E231" s="112" t="s">
        <v>262</v>
      </c>
      <c r="F231" s="97">
        <f t="shared" si="6"/>
        <v>0</v>
      </c>
      <c r="G231" s="97">
        <f t="shared" si="7"/>
        <v>0</v>
      </c>
      <c r="H231" s="281"/>
      <c r="I231" s="108"/>
      <c r="J231" s="237"/>
      <c r="K231" s="315"/>
      <c r="L231" s="296"/>
      <c r="M231" s="109"/>
      <c r="N231" s="109"/>
      <c r="O231" s="109"/>
      <c r="P231" s="109"/>
      <c r="Q231" s="109"/>
    </row>
    <row r="232" spans="1:64" s="103" customFormat="1" ht="20.25" customHeight="1" x14ac:dyDescent="0.3">
      <c r="A232" s="109"/>
      <c r="B232" s="328" t="s">
        <v>351</v>
      </c>
      <c r="C232" s="236">
        <v>172</v>
      </c>
      <c r="D232" s="236">
        <v>222</v>
      </c>
      <c r="E232" s="112" t="s">
        <v>262</v>
      </c>
      <c r="F232" s="97">
        <f t="shared" si="6"/>
        <v>0</v>
      </c>
      <c r="G232" s="97">
        <f t="shared" si="7"/>
        <v>0</v>
      </c>
      <c r="H232" s="281"/>
      <c r="I232" s="108"/>
      <c r="J232" s="237"/>
      <c r="K232" s="315"/>
      <c r="L232" s="296"/>
      <c r="M232" s="109"/>
      <c r="N232" s="109"/>
      <c r="O232" s="109"/>
      <c r="P232" s="109"/>
      <c r="Q232" s="109"/>
    </row>
    <row r="233" spans="1:64" s="103" customFormat="1" ht="20.25" customHeight="1" x14ac:dyDescent="0.3">
      <c r="A233" s="109"/>
      <c r="B233" s="328" t="s">
        <v>352</v>
      </c>
      <c r="C233" s="236">
        <v>173</v>
      </c>
      <c r="D233" s="236">
        <v>223</v>
      </c>
      <c r="E233" s="112" t="s">
        <v>262</v>
      </c>
      <c r="F233" s="97">
        <f t="shared" si="6"/>
        <v>0</v>
      </c>
      <c r="G233" s="97">
        <f t="shared" si="7"/>
        <v>0</v>
      </c>
      <c r="H233" s="281"/>
      <c r="I233" s="108"/>
      <c r="J233" s="237"/>
      <c r="K233" s="315"/>
      <c r="L233" s="296"/>
      <c r="M233" s="109"/>
      <c r="N233" s="109"/>
      <c r="O233" s="109"/>
      <c r="P233" s="109"/>
      <c r="Q233" s="109"/>
    </row>
    <row r="234" spans="1:64" s="103" customFormat="1" ht="20.25" customHeight="1" x14ac:dyDescent="0.3">
      <c r="A234" s="109"/>
      <c r="B234" s="328" t="s">
        <v>353</v>
      </c>
      <c r="C234" s="236">
        <v>173</v>
      </c>
      <c r="D234" s="236">
        <v>223</v>
      </c>
      <c r="E234" s="112" t="s">
        <v>262</v>
      </c>
      <c r="F234" s="97">
        <f t="shared" si="6"/>
        <v>0</v>
      </c>
      <c r="G234" s="97">
        <f t="shared" si="7"/>
        <v>0</v>
      </c>
      <c r="H234" s="281"/>
      <c r="I234" s="108"/>
      <c r="J234" s="237"/>
      <c r="K234" s="315"/>
      <c r="L234" s="296"/>
      <c r="M234" s="109"/>
      <c r="N234" s="109"/>
      <c r="O234" s="109"/>
      <c r="P234" s="109"/>
      <c r="Q234" s="109"/>
    </row>
    <row r="235" spans="1:64" s="103" customFormat="1" ht="20.25" customHeight="1" x14ac:dyDescent="0.3">
      <c r="A235" s="109"/>
      <c r="B235" s="328" t="s">
        <v>354</v>
      </c>
      <c r="C235" s="236">
        <v>173</v>
      </c>
      <c r="D235" s="236">
        <v>223</v>
      </c>
      <c r="E235" s="112" t="s">
        <v>262</v>
      </c>
      <c r="F235" s="97">
        <f t="shared" si="6"/>
        <v>0</v>
      </c>
      <c r="G235" s="97">
        <f t="shared" si="7"/>
        <v>0</v>
      </c>
      <c r="H235" s="281"/>
      <c r="I235" s="108"/>
      <c r="J235" s="237"/>
      <c r="K235" s="315"/>
      <c r="L235" s="296"/>
      <c r="M235" s="109"/>
      <c r="N235" s="109"/>
      <c r="O235" s="109"/>
      <c r="P235" s="109"/>
      <c r="Q235" s="109"/>
    </row>
    <row r="236" spans="1:64" s="103" customFormat="1" ht="20.25" customHeight="1" x14ac:dyDescent="0.3">
      <c r="A236" s="109"/>
      <c r="B236" s="328" t="s">
        <v>355</v>
      </c>
      <c r="C236" s="236">
        <v>175</v>
      </c>
      <c r="D236" s="236">
        <v>225</v>
      </c>
      <c r="E236" s="112" t="s">
        <v>262</v>
      </c>
      <c r="F236" s="97">
        <f t="shared" si="6"/>
        <v>0</v>
      </c>
      <c r="G236" s="97">
        <f t="shared" si="7"/>
        <v>0</v>
      </c>
      <c r="H236" s="281"/>
      <c r="I236" s="108"/>
      <c r="J236" s="237"/>
      <c r="K236" s="315"/>
      <c r="L236" s="296"/>
      <c r="M236" s="109"/>
      <c r="N236" s="109"/>
      <c r="O236" s="109"/>
      <c r="P236" s="109"/>
      <c r="Q236" s="109"/>
    </row>
    <row r="237" spans="1:64" s="103" customFormat="1" ht="20.25" customHeight="1" x14ac:dyDescent="0.3">
      <c r="A237" s="109"/>
      <c r="B237" s="328" t="s">
        <v>356</v>
      </c>
      <c r="C237" s="236">
        <v>176</v>
      </c>
      <c r="D237" s="236">
        <v>226</v>
      </c>
      <c r="E237" s="112" t="s">
        <v>262</v>
      </c>
      <c r="F237" s="97">
        <f t="shared" si="6"/>
        <v>100</v>
      </c>
      <c r="G237" s="97">
        <f t="shared" si="7"/>
        <v>100</v>
      </c>
      <c r="H237" s="281"/>
      <c r="I237" s="108">
        <v>100</v>
      </c>
      <c r="J237" s="237"/>
      <c r="K237" s="315"/>
      <c r="L237" s="296"/>
      <c r="M237" s="109"/>
      <c r="N237" s="109"/>
      <c r="O237" s="109"/>
      <c r="P237" s="109"/>
      <c r="Q237" s="109"/>
    </row>
    <row r="238" spans="1:64" s="103" customFormat="1" ht="20.25" customHeight="1" x14ac:dyDescent="0.3">
      <c r="A238" s="109"/>
      <c r="B238" s="328" t="s">
        <v>357</v>
      </c>
      <c r="C238" s="236">
        <v>250</v>
      </c>
      <c r="D238" s="236">
        <v>290</v>
      </c>
      <c r="E238" s="192" t="s">
        <v>262</v>
      </c>
      <c r="F238" s="97">
        <f t="shared" si="6"/>
        <v>40</v>
      </c>
      <c r="G238" s="97">
        <f t="shared" si="7"/>
        <v>40</v>
      </c>
      <c r="H238" s="281"/>
      <c r="I238" s="108">
        <v>40</v>
      </c>
      <c r="J238" s="237"/>
      <c r="K238" s="315"/>
      <c r="L238" s="296"/>
      <c r="M238" s="109"/>
      <c r="N238" s="109"/>
      <c r="O238" s="109"/>
      <c r="P238" s="109"/>
      <c r="Q238" s="109"/>
    </row>
    <row r="239" spans="1:64" s="103" customFormat="1" ht="273.75" customHeight="1" x14ac:dyDescent="0.3">
      <c r="A239" s="109"/>
      <c r="B239" s="328" t="s">
        <v>358</v>
      </c>
      <c r="C239" s="236">
        <v>261</v>
      </c>
      <c r="D239" s="236">
        <v>310</v>
      </c>
      <c r="E239" s="190" t="s">
        <v>262</v>
      </c>
      <c r="F239" s="97">
        <f t="shared" si="6"/>
        <v>0</v>
      </c>
      <c r="G239" s="97">
        <f t="shared" si="7"/>
        <v>0</v>
      </c>
      <c r="H239" s="281"/>
      <c r="I239" s="108"/>
      <c r="J239" s="237"/>
      <c r="K239" s="315"/>
      <c r="L239" s="296"/>
      <c r="M239" s="109"/>
      <c r="N239" s="109"/>
      <c r="O239" s="109"/>
      <c r="P239" s="109"/>
      <c r="Q239" s="109"/>
    </row>
    <row r="240" spans="1:64" s="103" customFormat="1" ht="65.25" customHeight="1" x14ac:dyDescent="0.3">
      <c r="A240" s="109"/>
      <c r="B240" s="328" t="s">
        <v>359</v>
      </c>
      <c r="C240" s="236">
        <v>261</v>
      </c>
      <c r="D240" s="236">
        <v>310</v>
      </c>
      <c r="E240" s="190" t="s">
        <v>262</v>
      </c>
      <c r="F240" s="97">
        <f t="shared" ref="F240:F264" si="9">G240+L240</f>
        <v>250</v>
      </c>
      <c r="G240" s="97">
        <f t="shared" ref="G240:G264" si="10">H240+I240+J240+K240</f>
        <v>250</v>
      </c>
      <c r="H240" s="281"/>
      <c r="I240" s="108">
        <v>250</v>
      </c>
      <c r="J240" s="237"/>
      <c r="K240" s="315"/>
      <c r="L240" s="296"/>
      <c r="M240" s="109"/>
      <c r="N240" s="109"/>
      <c r="O240" s="109"/>
      <c r="P240" s="109"/>
      <c r="Q240" s="109"/>
    </row>
    <row r="241" spans="1:17" s="103" customFormat="1" ht="254.25" customHeight="1" x14ac:dyDescent="0.3">
      <c r="A241" s="109"/>
      <c r="B241" s="321" t="s">
        <v>360</v>
      </c>
      <c r="C241" s="236">
        <v>264</v>
      </c>
      <c r="D241" s="236">
        <v>340</v>
      </c>
      <c r="E241" s="190" t="s">
        <v>262</v>
      </c>
      <c r="F241" s="97">
        <f t="shared" si="9"/>
        <v>0</v>
      </c>
      <c r="G241" s="97">
        <f t="shared" si="10"/>
        <v>0</v>
      </c>
      <c r="H241" s="281"/>
      <c r="I241" s="108"/>
      <c r="J241" s="237"/>
      <c r="K241" s="315"/>
      <c r="L241" s="296"/>
      <c r="M241" s="109"/>
      <c r="N241" s="109"/>
      <c r="O241" s="109"/>
      <c r="P241" s="109"/>
      <c r="Q241" s="109"/>
    </row>
    <row r="242" spans="1:17" s="103" customFormat="1" ht="71.25" customHeight="1" x14ac:dyDescent="0.3">
      <c r="A242" s="109"/>
      <c r="B242" s="321" t="s">
        <v>361</v>
      </c>
      <c r="C242" s="236">
        <v>264</v>
      </c>
      <c r="D242" s="236">
        <v>340</v>
      </c>
      <c r="E242" s="190" t="s">
        <v>262</v>
      </c>
      <c r="F242" s="97">
        <f t="shared" si="9"/>
        <v>442</v>
      </c>
      <c r="G242" s="97">
        <f t="shared" si="10"/>
        <v>442</v>
      </c>
      <c r="H242" s="281"/>
      <c r="I242" s="108">
        <v>442</v>
      </c>
      <c r="J242" s="237"/>
      <c r="K242" s="315"/>
      <c r="L242" s="296"/>
      <c r="M242" s="109"/>
      <c r="N242" s="109"/>
      <c r="O242" s="109"/>
      <c r="P242" s="109"/>
      <c r="Q242" s="109"/>
    </row>
    <row r="243" spans="1:17" s="103" customFormat="1" ht="48.75" customHeight="1" x14ac:dyDescent="0.3">
      <c r="A243" s="109"/>
      <c r="B243" s="321" t="s">
        <v>362</v>
      </c>
      <c r="C243" s="236">
        <v>264</v>
      </c>
      <c r="D243" s="236">
        <v>340</v>
      </c>
      <c r="E243" s="190" t="s">
        <v>262</v>
      </c>
      <c r="F243" s="97">
        <f t="shared" si="9"/>
        <v>0</v>
      </c>
      <c r="G243" s="97">
        <f t="shared" si="10"/>
        <v>0</v>
      </c>
      <c r="H243" s="281"/>
      <c r="I243" s="108"/>
      <c r="J243" s="237"/>
      <c r="K243" s="315"/>
      <c r="L243" s="296"/>
      <c r="M243" s="109"/>
      <c r="N243" s="109"/>
      <c r="O243" s="109"/>
      <c r="P243" s="109"/>
      <c r="Q243" s="109"/>
    </row>
    <row r="244" spans="1:17" s="103" customFormat="1" ht="48.75" customHeight="1" thickBot="1" x14ac:dyDescent="0.35">
      <c r="A244" s="121"/>
      <c r="B244" s="328" t="s">
        <v>363</v>
      </c>
      <c r="C244" s="238">
        <v>264</v>
      </c>
      <c r="D244" s="238">
        <v>340</v>
      </c>
      <c r="E244" s="190" t="s">
        <v>262</v>
      </c>
      <c r="F244" s="97">
        <f t="shared" si="9"/>
        <v>0</v>
      </c>
      <c r="G244" s="97">
        <f t="shared" si="10"/>
        <v>0</v>
      </c>
      <c r="H244" s="282"/>
      <c r="I244" s="120"/>
      <c r="J244" s="239"/>
      <c r="K244" s="56"/>
      <c r="L244" s="297"/>
      <c r="M244" s="121"/>
      <c r="N244" s="121"/>
      <c r="O244" s="121"/>
      <c r="P244" s="121"/>
      <c r="Q244" s="121"/>
    </row>
    <row r="245" spans="1:17" s="103" customFormat="1" ht="20.25" customHeight="1" thickBot="1" x14ac:dyDescent="0.35">
      <c r="A245" s="240"/>
      <c r="B245" s="223" t="s">
        <v>263</v>
      </c>
      <c r="C245" s="229" t="s">
        <v>192</v>
      </c>
      <c r="D245" s="229" t="s">
        <v>192</v>
      </c>
      <c r="E245" s="224" t="s">
        <v>192</v>
      </c>
      <c r="F245" s="97">
        <f t="shared" si="9"/>
        <v>0</v>
      </c>
      <c r="G245" s="97">
        <f t="shared" si="10"/>
        <v>0</v>
      </c>
      <c r="H245" s="283"/>
      <c r="I245" s="241"/>
      <c r="J245" s="241"/>
      <c r="K245" s="144">
        <f>SUM(K246:K256)</f>
        <v>0</v>
      </c>
      <c r="L245" s="300"/>
      <c r="M245" s="130"/>
      <c r="N245" s="130"/>
      <c r="O245" s="130"/>
      <c r="P245" s="130"/>
      <c r="Q245" s="242"/>
    </row>
    <row r="246" spans="1:17" s="103" customFormat="1" ht="20.25" customHeight="1" x14ac:dyDescent="0.3">
      <c r="A246" s="100"/>
      <c r="B246" s="243" t="s">
        <v>364</v>
      </c>
      <c r="C246" s="234">
        <v>162</v>
      </c>
      <c r="D246" s="244">
        <v>212</v>
      </c>
      <c r="E246" s="190" t="s">
        <v>264</v>
      </c>
      <c r="F246" s="97">
        <f t="shared" si="9"/>
        <v>0</v>
      </c>
      <c r="G246" s="97">
        <f t="shared" si="10"/>
        <v>0</v>
      </c>
      <c r="H246" s="280"/>
      <c r="I246" s="235"/>
      <c r="J246" s="235"/>
      <c r="K246" s="184"/>
      <c r="L246" s="295"/>
      <c r="M246" s="100"/>
      <c r="N246" s="100"/>
      <c r="O246" s="100"/>
      <c r="P246" s="100"/>
      <c r="Q246" s="100"/>
    </row>
    <row r="247" spans="1:17" s="103" customFormat="1" ht="20.25" customHeight="1" x14ac:dyDescent="0.3">
      <c r="A247" s="109"/>
      <c r="B247" s="170" t="s">
        <v>350</v>
      </c>
      <c r="C247" s="236">
        <v>171</v>
      </c>
      <c r="D247" s="245">
        <v>221</v>
      </c>
      <c r="E247" s="190" t="s">
        <v>264</v>
      </c>
      <c r="F247" s="97">
        <f t="shared" si="9"/>
        <v>0</v>
      </c>
      <c r="G247" s="97">
        <f t="shared" si="10"/>
        <v>0</v>
      </c>
      <c r="H247" s="281"/>
      <c r="I247" s="237"/>
      <c r="J247" s="237"/>
      <c r="K247" s="184"/>
      <c r="L247" s="296"/>
      <c r="M247" s="109"/>
      <c r="N247" s="109"/>
      <c r="O247" s="109"/>
      <c r="P247" s="109"/>
      <c r="Q247" s="109"/>
    </row>
    <row r="248" spans="1:17" s="103" customFormat="1" ht="20.25" customHeight="1" x14ac:dyDescent="0.3">
      <c r="A248" s="109"/>
      <c r="B248" s="170" t="s">
        <v>351</v>
      </c>
      <c r="C248" s="236">
        <v>172</v>
      </c>
      <c r="D248" s="245">
        <v>222</v>
      </c>
      <c r="E248" s="190" t="s">
        <v>264</v>
      </c>
      <c r="F248" s="97">
        <f t="shared" si="9"/>
        <v>0</v>
      </c>
      <c r="G248" s="97">
        <f t="shared" si="10"/>
        <v>0</v>
      </c>
      <c r="H248" s="281"/>
      <c r="I248" s="237"/>
      <c r="J248" s="237"/>
      <c r="K248" s="184"/>
      <c r="L248" s="296"/>
      <c r="M248" s="109"/>
      <c r="N248" s="109"/>
      <c r="O248" s="109"/>
      <c r="P248" s="109"/>
      <c r="Q248" s="109"/>
    </row>
    <row r="249" spans="1:17" s="103" customFormat="1" ht="20.25" customHeight="1" x14ac:dyDescent="0.3">
      <c r="A249" s="109"/>
      <c r="B249" s="170" t="s">
        <v>355</v>
      </c>
      <c r="C249" s="236">
        <v>175</v>
      </c>
      <c r="D249" s="245">
        <v>225</v>
      </c>
      <c r="E249" s="190" t="s">
        <v>264</v>
      </c>
      <c r="F249" s="97">
        <f t="shared" si="9"/>
        <v>0</v>
      </c>
      <c r="G249" s="97">
        <f t="shared" si="10"/>
        <v>0</v>
      </c>
      <c r="H249" s="281"/>
      <c r="I249" s="237"/>
      <c r="J249" s="237"/>
      <c r="K249" s="184"/>
      <c r="L249" s="296"/>
      <c r="M249" s="109"/>
      <c r="N249" s="109"/>
      <c r="O249" s="109"/>
      <c r="P249" s="109"/>
      <c r="Q249" s="109"/>
    </row>
    <row r="250" spans="1:17" s="103" customFormat="1" ht="20.25" customHeight="1" x14ac:dyDescent="0.3">
      <c r="A250" s="109"/>
      <c r="B250" s="170" t="s">
        <v>365</v>
      </c>
      <c r="C250" s="236">
        <v>176</v>
      </c>
      <c r="D250" s="245">
        <v>226</v>
      </c>
      <c r="E250" s="190" t="s">
        <v>264</v>
      </c>
      <c r="F250" s="97">
        <f t="shared" si="9"/>
        <v>0</v>
      </c>
      <c r="G250" s="97">
        <f t="shared" si="10"/>
        <v>0</v>
      </c>
      <c r="H250" s="281"/>
      <c r="I250" s="237"/>
      <c r="J250" s="237"/>
      <c r="K250" s="184"/>
      <c r="L250" s="296"/>
      <c r="M250" s="109"/>
      <c r="N250" s="109"/>
      <c r="O250" s="109"/>
      <c r="P250" s="109"/>
      <c r="Q250" s="109"/>
    </row>
    <row r="251" spans="1:17" s="103" customFormat="1" ht="20.25" customHeight="1" x14ac:dyDescent="0.3">
      <c r="A251" s="109"/>
      <c r="B251" s="170" t="s">
        <v>357</v>
      </c>
      <c r="C251" s="236">
        <v>250</v>
      </c>
      <c r="D251" s="245">
        <v>290</v>
      </c>
      <c r="E251" s="190" t="s">
        <v>264</v>
      </c>
      <c r="F251" s="97">
        <f t="shared" si="9"/>
        <v>0</v>
      </c>
      <c r="G251" s="97">
        <f t="shared" si="10"/>
        <v>0</v>
      </c>
      <c r="H251" s="281"/>
      <c r="I251" s="237"/>
      <c r="J251" s="237"/>
      <c r="K251" s="184"/>
      <c r="L251" s="296"/>
      <c r="M251" s="109"/>
      <c r="N251" s="109"/>
      <c r="O251" s="109"/>
      <c r="P251" s="109"/>
      <c r="Q251" s="109"/>
    </row>
    <row r="252" spans="1:17" s="103" customFormat="1" ht="282.75" customHeight="1" x14ac:dyDescent="0.3">
      <c r="A252" s="109"/>
      <c r="B252" s="328" t="s">
        <v>358</v>
      </c>
      <c r="C252" s="236">
        <v>261</v>
      </c>
      <c r="D252" s="236">
        <v>310</v>
      </c>
      <c r="E252" s="190" t="s">
        <v>264</v>
      </c>
      <c r="F252" s="97">
        <f t="shared" si="9"/>
        <v>0</v>
      </c>
      <c r="G252" s="97">
        <f t="shared" si="10"/>
        <v>0</v>
      </c>
      <c r="H252" s="281"/>
      <c r="I252" s="237"/>
      <c r="J252" s="237"/>
      <c r="K252" s="184"/>
      <c r="L252" s="296"/>
      <c r="M252" s="109"/>
      <c r="N252" s="109"/>
      <c r="O252" s="109"/>
      <c r="P252" s="109"/>
      <c r="Q252" s="109"/>
    </row>
    <row r="253" spans="1:17" s="103" customFormat="1" ht="20.25" customHeight="1" x14ac:dyDescent="0.3">
      <c r="A253" s="109"/>
      <c r="B253" s="328" t="s">
        <v>359</v>
      </c>
      <c r="C253" s="236">
        <v>261</v>
      </c>
      <c r="D253" s="236">
        <v>310</v>
      </c>
      <c r="E253" s="190" t="s">
        <v>264</v>
      </c>
      <c r="F253" s="97">
        <f t="shared" si="9"/>
        <v>0</v>
      </c>
      <c r="G253" s="97">
        <f t="shared" si="10"/>
        <v>0</v>
      </c>
      <c r="H253" s="281"/>
      <c r="I253" s="237"/>
      <c r="J253" s="237"/>
      <c r="K253" s="184"/>
      <c r="L253" s="296"/>
      <c r="M253" s="109"/>
      <c r="N253" s="109"/>
      <c r="O253" s="109"/>
      <c r="P253" s="109"/>
      <c r="Q253" s="109"/>
    </row>
    <row r="254" spans="1:17" s="103" customFormat="1" ht="257.25" customHeight="1" x14ac:dyDescent="0.3">
      <c r="A254" s="109"/>
      <c r="B254" s="328" t="s">
        <v>360</v>
      </c>
      <c r="C254" s="236">
        <v>264</v>
      </c>
      <c r="D254" s="236">
        <v>340</v>
      </c>
      <c r="E254" s="190" t="s">
        <v>264</v>
      </c>
      <c r="F254" s="97">
        <f t="shared" si="9"/>
        <v>0</v>
      </c>
      <c r="G254" s="97">
        <f t="shared" si="10"/>
        <v>0</v>
      </c>
      <c r="H254" s="281"/>
      <c r="I254" s="237"/>
      <c r="J254" s="237"/>
      <c r="K254" s="184"/>
      <c r="L254" s="296"/>
      <c r="M254" s="109"/>
      <c r="N254" s="109"/>
      <c r="O254" s="109"/>
      <c r="P254" s="109"/>
      <c r="Q254" s="109"/>
    </row>
    <row r="255" spans="1:17" s="103" customFormat="1" ht="71.25" customHeight="1" x14ac:dyDescent="0.3">
      <c r="A255" s="109"/>
      <c r="B255" s="328" t="s">
        <v>361</v>
      </c>
      <c r="C255" s="236">
        <v>264</v>
      </c>
      <c r="D255" s="236">
        <v>340</v>
      </c>
      <c r="E255" s="190" t="s">
        <v>264</v>
      </c>
      <c r="F255" s="97">
        <f t="shared" si="9"/>
        <v>0</v>
      </c>
      <c r="G255" s="97">
        <f t="shared" si="10"/>
        <v>0</v>
      </c>
      <c r="H255" s="281"/>
      <c r="I255" s="237"/>
      <c r="J255" s="237"/>
      <c r="K255" s="184"/>
      <c r="L255" s="296"/>
      <c r="M255" s="109"/>
      <c r="N255" s="109"/>
      <c r="O255" s="109"/>
      <c r="P255" s="109"/>
      <c r="Q255" s="109"/>
    </row>
    <row r="256" spans="1:17" s="103" customFormat="1" ht="59.25" customHeight="1" thickBot="1" x14ac:dyDescent="0.35">
      <c r="A256" s="121"/>
      <c r="B256" s="328" t="s">
        <v>362</v>
      </c>
      <c r="C256" s="238">
        <v>264</v>
      </c>
      <c r="D256" s="238">
        <v>340</v>
      </c>
      <c r="E256" s="190" t="s">
        <v>264</v>
      </c>
      <c r="F256" s="97">
        <f t="shared" si="9"/>
        <v>0</v>
      </c>
      <c r="G256" s="97">
        <f t="shared" si="10"/>
        <v>0</v>
      </c>
      <c r="H256" s="282"/>
      <c r="I256" s="239"/>
      <c r="J256" s="239"/>
      <c r="K256" s="184"/>
      <c r="L256" s="297"/>
      <c r="M256" s="121"/>
      <c r="N256" s="121"/>
      <c r="O256" s="121"/>
      <c r="P256" s="121"/>
      <c r="Q256" s="121"/>
    </row>
    <row r="257" spans="1:17" s="103" customFormat="1" ht="20.25" customHeight="1" thickBot="1" x14ac:dyDescent="0.35">
      <c r="A257" s="240"/>
      <c r="B257" s="223" t="s">
        <v>366</v>
      </c>
      <c r="C257" s="229" t="s">
        <v>192</v>
      </c>
      <c r="D257" s="229" t="s">
        <v>192</v>
      </c>
      <c r="E257" s="224" t="s">
        <v>192</v>
      </c>
      <c r="F257" s="97">
        <f t="shared" si="9"/>
        <v>170</v>
      </c>
      <c r="G257" s="97">
        <f t="shared" si="10"/>
        <v>170</v>
      </c>
      <c r="H257" s="283"/>
      <c r="I257" s="241"/>
      <c r="J257" s="246">
        <f>J258+J259+J260+J261+J262</f>
        <v>170</v>
      </c>
      <c r="K257" s="316"/>
      <c r="L257" s="300"/>
      <c r="M257" s="130"/>
      <c r="N257" s="130"/>
      <c r="O257" s="130"/>
      <c r="P257" s="130"/>
      <c r="Q257" s="242"/>
    </row>
    <row r="258" spans="1:17" s="103" customFormat="1" ht="66.75" customHeight="1" x14ac:dyDescent="0.3">
      <c r="A258" s="100"/>
      <c r="B258" s="243" t="s">
        <v>367</v>
      </c>
      <c r="C258" s="234">
        <v>175</v>
      </c>
      <c r="D258" s="234">
        <v>225</v>
      </c>
      <c r="E258" s="190" t="s">
        <v>266</v>
      </c>
      <c r="F258" s="97">
        <f t="shared" si="9"/>
        <v>0</v>
      </c>
      <c r="G258" s="97">
        <f t="shared" si="10"/>
        <v>0</v>
      </c>
      <c r="H258" s="280"/>
      <c r="I258" s="235"/>
      <c r="J258" s="99"/>
      <c r="K258" s="314"/>
      <c r="L258" s="295"/>
      <c r="M258" s="100"/>
      <c r="N258" s="100"/>
      <c r="O258" s="100"/>
      <c r="P258" s="100"/>
      <c r="Q258" s="100"/>
    </row>
    <row r="259" spans="1:17" s="103" customFormat="1" ht="20.25" customHeight="1" x14ac:dyDescent="0.3">
      <c r="A259" s="109"/>
      <c r="B259" s="170" t="s">
        <v>368</v>
      </c>
      <c r="C259" s="236">
        <v>176</v>
      </c>
      <c r="D259" s="236">
        <v>226</v>
      </c>
      <c r="E259" s="190" t="s">
        <v>266</v>
      </c>
      <c r="F259" s="97">
        <f t="shared" si="9"/>
        <v>33</v>
      </c>
      <c r="G259" s="97">
        <f t="shared" si="10"/>
        <v>33</v>
      </c>
      <c r="H259" s="281"/>
      <c r="I259" s="237"/>
      <c r="J259" s="108">
        <v>33</v>
      </c>
      <c r="K259" s="315"/>
      <c r="L259" s="296"/>
      <c r="M259" s="109"/>
      <c r="N259" s="109"/>
      <c r="O259" s="109"/>
      <c r="P259" s="109"/>
      <c r="Q259" s="109"/>
    </row>
    <row r="260" spans="1:17" s="103" customFormat="1" ht="20.25" customHeight="1" x14ac:dyDescent="0.3">
      <c r="A260" s="109"/>
      <c r="B260" s="170" t="s">
        <v>357</v>
      </c>
      <c r="C260" s="236">
        <v>250</v>
      </c>
      <c r="D260" s="236">
        <v>290</v>
      </c>
      <c r="E260" s="190" t="s">
        <v>266</v>
      </c>
      <c r="F260" s="97">
        <f t="shared" si="9"/>
        <v>5</v>
      </c>
      <c r="G260" s="97">
        <f t="shared" si="10"/>
        <v>5</v>
      </c>
      <c r="H260" s="281"/>
      <c r="I260" s="237"/>
      <c r="J260" s="108">
        <v>5</v>
      </c>
      <c r="K260" s="315"/>
      <c r="L260" s="296"/>
      <c r="M260" s="109"/>
      <c r="N260" s="109"/>
      <c r="O260" s="109"/>
      <c r="P260" s="109"/>
      <c r="Q260" s="109"/>
    </row>
    <row r="261" spans="1:17" s="103" customFormat="1" ht="20.25" customHeight="1" x14ac:dyDescent="0.3">
      <c r="A261" s="109"/>
      <c r="B261" s="170" t="s">
        <v>369</v>
      </c>
      <c r="C261" s="236">
        <v>261</v>
      </c>
      <c r="D261" s="236">
        <v>310</v>
      </c>
      <c r="E261" s="190" t="s">
        <v>266</v>
      </c>
      <c r="F261" s="97">
        <f t="shared" si="9"/>
        <v>0</v>
      </c>
      <c r="G261" s="97">
        <f t="shared" si="10"/>
        <v>0</v>
      </c>
      <c r="H261" s="281"/>
      <c r="I261" s="237"/>
      <c r="J261" s="108"/>
      <c r="K261" s="315"/>
      <c r="L261" s="296"/>
      <c r="M261" s="109"/>
      <c r="N261" s="109"/>
      <c r="O261" s="109"/>
      <c r="P261" s="109"/>
      <c r="Q261" s="109"/>
    </row>
    <row r="262" spans="1:17" s="103" customFormat="1" ht="20.25" customHeight="1" thickBot="1" x14ac:dyDescent="0.35">
      <c r="A262" s="121"/>
      <c r="B262" s="247" t="s">
        <v>370</v>
      </c>
      <c r="C262" s="238">
        <v>264</v>
      </c>
      <c r="D262" s="238">
        <v>340</v>
      </c>
      <c r="E262" s="190" t="s">
        <v>266</v>
      </c>
      <c r="F262" s="97">
        <f t="shared" si="9"/>
        <v>132</v>
      </c>
      <c r="G262" s="97">
        <f t="shared" si="10"/>
        <v>132</v>
      </c>
      <c r="H262" s="282"/>
      <c r="I262" s="239"/>
      <c r="J262" s="120">
        <v>132</v>
      </c>
      <c r="K262" s="56"/>
      <c r="L262" s="297"/>
      <c r="M262" s="121"/>
      <c r="N262" s="121"/>
      <c r="O262" s="121"/>
      <c r="P262" s="121"/>
      <c r="Q262" s="121"/>
    </row>
    <row r="263" spans="1:17" s="103" customFormat="1" ht="20.25" customHeight="1" thickBot="1" x14ac:dyDescent="0.35">
      <c r="A263" s="227"/>
      <c r="B263" s="223" t="s">
        <v>371</v>
      </c>
      <c r="C263" s="229" t="s">
        <v>192</v>
      </c>
      <c r="D263" s="248" t="s">
        <v>192</v>
      </c>
      <c r="E263" s="249" t="s">
        <v>192</v>
      </c>
      <c r="F263" s="97">
        <f t="shared" si="9"/>
        <v>351</v>
      </c>
      <c r="G263" s="97">
        <f t="shared" si="10"/>
        <v>351</v>
      </c>
      <c r="H263" s="279"/>
      <c r="I263" s="230"/>
      <c r="J263" s="230"/>
      <c r="K263" s="144">
        <f>K264</f>
        <v>351</v>
      </c>
      <c r="L263" s="294"/>
      <c r="M263" s="231"/>
      <c r="N263" s="231"/>
      <c r="O263" s="231"/>
      <c r="P263" s="231"/>
      <c r="Q263" s="232"/>
    </row>
    <row r="264" spans="1:17" s="103" customFormat="1" ht="45.75" customHeight="1" x14ac:dyDescent="0.3">
      <c r="A264" s="100"/>
      <c r="B264" s="243" t="s">
        <v>372</v>
      </c>
      <c r="C264" s="234">
        <v>176</v>
      </c>
      <c r="D264" s="234">
        <v>226</v>
      </c>
      <c r="E264" s="250" t="s">
        <v>268</v>
      </c>
      <c r="F264" s="97">
        <f t="shared" si="9"/>
        <v>351</v>
      </c>
      <c r="G264" s="97">
        <f t="shared" si="10"/>
        <v>351</v>
      </c>
      <c r="H264" s="280"/>
      <c r="I264" s="235"/>
      <c r="J264" s="235"/>
      <c r="K264" s="93">
        <v>351</v>
      </c>
      <c r="L264" s="295"/>
      <c r="M264" s="100"/>
      <c r="N264" s="100"/>
      <c r="O264" s="100"/>
      <c r="P264" s="100"/>
      <c r="Q264" s="100"/>
    </row>
    <row r="265" spans="1:17" ht="20.25" hidden="1" customHeight="1" x14ac:dyDescent="0.3"/>
    <row r="266" spans="1:17" ht="20.25" hidden="1" customHeight="1" x14ac:dyDescent="0.3"/>
    <row r="267" spans="1:17" ht="20.25" hidden="1" customHeight="1" x14ac:dyDescent="0.3"/>
    <row r="268" spans="1:17" ht="20.25" hidden="1" customHeight="1" x14ac:dyDescent="0.3"/>
    <row r="269" spans="1:17" ht="20.25" hidden="1" customHeight="1" x14ac:dyDescent="0.3"/>
    <row r="270" spans="1:17" ht="20.25" hidden="1" customHeight="1" x14ac:dyDescent="0.3"/>
    <row r="271" spans="1:17" ht="20.25" hidden="1" customHeight="1" x14ac:dyDescent="0.3"/>
    <row r="272" spans="1:17" ht="20.25" hidden="1" customHeight="1" x14ac:dyDescent="0.3"/>
    <row r="273" spans="1:17" ht="24.75" customHeight="1" thickBot="1" x14ac:dyDescent="0.35">
      <c r="A273" s="363" t="s">
        <v>269</v>
      </c>
      <c r="B273" s="363"/>
      <c r="C273" s="363"/>
      <c r="D273" s="363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</row>
    <row r="274" spans="1:17" ht="48.75" customHeight="1" thickBot="1" x14ac:dyDescent="0.35">
      <c r="A274" s="254"/>
      <c r="B274" s="205" t="s">
        <v>270</v>
      </c>
      <c r="C274" s="255" t="s">
        <v>192</v>
      </c>
      <c r="D274" s="256" t="s">
        <v>192</v>
      </c>
      <c r="E274" s="256" t="s">
        <v>192</v>
      </c>
      <c r="F274" s="191">
        <f>G274</f>
        <v>18</v>
      </c>
      <c r="G274" s="191">
        <f>H274+L274</f>
        <v>18</v>
      </c>
      <c r="H274" s="285">
        <f>H275</f>
        <v>0</v>
      </c>
      <c r="I274" s="257"/>
      <c r="J274" s="257"/>
      <c r="K274" s="144"/>
      <c r="L274" s="298">
        <f>L275</f>
        <v>18</v>
      </c>
      <c r="M274" s="145"/>
      <c r="N274" s="145"/>
      <c r="O274" s="145"/>
      <c r="P274" s="145"/>
      <c r="Q274" s="258"/>
    </row>
    <row r="275" spans="1:17" s="103" customFormat="1" ht="81.75" customHeight="1" thickBot="1" x14ac:dyDescent="0.35">
      <c r="A275" s="100"/>
      <c r="B275" s="243" t="s">
        <v>271</v>
      </c>
      <c r="C275" s="234">
        <v>176</v>
      </c>
      <c r="D275" s="234">
        <v>226</v>
      </c>
      <c r="E275" s="259" t="s">
        <v>272</v>
      </c>
      <c r="F275" s="191">
        <f>G275</f>
        <v>18</v>
      </c>
      <c r="G275" s="191">
        <f>H275+L275</f>
        <v>18</v>
      </c>
      <c r="H275" s="280"/>
      <c r="I275" s="235"/>
      <c r="J275" s="235"/>
      <c r="K275" s="93"/>
      <c r="L275" s="295">
        <v>18</v>
      </c>
      <c r="M275" s="100"/>
      <c r="N275" s="100"/>
      <c r="O275" s="100"/>
      <c r="P275" s="100"/>
      <c r="Q275" s="100"/>
    </row>
  </sheetData>
  <mergeCells count="55">
    <mergeCell ref="A206:A209"/>
    <mergeCell ref="B206:B209"/>
    <mergeCell ref="C206:C209"/>
    <mergeCell ref="D206:D209"/>
    <mergeCell ref="A273:Q273"/>
    <mergeCell ref="A55:A56"/>
    <mergeCell ref="A167:A168"/>
    <mergeCell ref="B167:B168"/>
    <mergeCell ref="C167:C168"/>
    <mergeCell ref="A77:A78"/>
    <mergeCell ref="A82:A88"/>
    <mergeCell ref="A89:A91"/>
    <mergeCell ref="A93:A96"/>
    <mergeCell ref="B93:B96"/>
    <mergeCell ref="C93:C96"/>
    <mergeCell ref="A111:Q111"/>
    <mergeCell ref="A165:A166"/>
    <mergeCell ref="B165:B166"/>
    <mergeCell ref="C165:C166"/>
    <mergeCell ref="B69:B74"/>
    <mergeCell ref="B82:B91"/>
    <mergeCell ref="O8:Q8"/>
    <mergeCell ref="A35:A37"/>
    <mergeCell ref="A38:A39"/>
    <mergeCell ref="B35:B40"/>
    <mergeCell ref="B46:B50"/>
    <mergeCell ref="A46:A47"/>
    <mergeCell ref="A49:A50"/>
    <mergeCell ref="A18:A28"/>
    <mergeCell ref="C18:C28"/>
    <mergeCell ref="D18:D28"/>
    <mergeCell ref="A30:A32"/>
    <mergeCell ref="B18:B34"/>
    <mergeCell ref="A33:A34"/>
    <mergeCell ref="B1:Q1"/>
    <mergeCell ref="A2:Q2"/>
    <mergeCell ref="A3:Q3"/>
    <mergeCell ref="A4:A9"/>
    <mergeCell ref="B4:B9"/>
    <mergeCell ref="C4:C9"/>
    <mergeCell ref="D4:D9"/>
    <mergeCell ref="E4:E9"/>
    <mergeCell ref="F4:F9"/>
    <mergeCell ref="G4:Q4"/>
    <mergeCell ref="G5:L6"/>
    <mergeCell ref="M5:Q5"/>
    <mergeCell ref="M6:Q6"/>
    <mergeCell ref="G7:K7"/>
    <mergeCell ref="M7:Q7"/>
    <mergeCell ref="M8:M9"/>
    <mergeCell ref="B103:B105"/>
    <mergeCell ref="G8:G9"/>
    <mergeCell ref="I8:K8"/>
    <mergeCell ref="C55:C56"/>
    <mergeCell ref="B53:B68"/>
  </mergeCells>
  <pageMargins left="0.70866141732283472" right="0" top="0" bottom="0" header="0.31496062992125984" footer="0.31496062992125984"/>
  <pageSetup paperSize="9" scale="45" fitToHeight="3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 I</vt:lpstr>
      <vt:lpstr>2</vt:lpstr>
      <vt:lpstr>3 раздел</vt:lpstr>
      <vt:lpstr>4</vt:lpstr>
      <vt:lpstr>5</vt:lpstr>
      <vt:lpstr>6</vt:lpstr>
      <vt:lpstr>3 раздел (2016)</vt:lpstr>
      <vt:lpstr>3 раздел (2017)</vt:lpstr>
      <vt:lpstr>'2'!Заголовки_для_печати</vt:lpstr>
    </vt:vector>
  </TitlesOfParts>
  <Company>Buhgalteriya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fin03</dc:creator>
  <cp:lastModifiedBy>Buch1</cp:lastModifiedBy>
  <cp:lastPrinted>2014-12-30T08:52:12Z</cp:lastPrinted>
  <dcterms:created xsi:type="dcterms:W3CDTF">2012-09-27T23:02:57Z</dcterms:created>
  <dcterms:modified xsi:type="dcterms:W3CDTF">2015-03-02T06:27:48Z</dcterms:modified>
</cp:coreProperties>
</file>